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9405" windowHeight="4365" activeTab="7"/>
  </bookViews>
  <sheets>
    <sheet name="pl-1" sheetId="1" r:id="rId1"/>
    <sheet name="pl-2" sheetId="2" r:id="rId2"/>
    <sheet name="EQUITY" sheetId="3" r:id="rId3"/>
    <sheet name="bs" sheetId="4" r:id="rId4"/>
    <sheet name="cflow" sheetId="5" r:id="rId5"/>
    <sheet name="summary" sheetId="6" r:id="rId6"/>
    <sheet name="addinfo" sheetId="7" r:id="rId7"/>
    <sheet name="Notes" sheetId="8" r:id="rId8"/>
  </sheets>
  <definedNames>
    <definedName name="_xlnm.Print_Area" localSheetId="3">'bs'!$A$1:$F$88</definedName>
    <definedName name="_xlnm.Print_Area" localSheetId="4">'cflow'!$A$1:$H$59</definedName>
    <definedName name="_xlnm.Print_Area" localSheetId="2">'EQUITY'!$A$1:$I$41</definedName>
    <definedName name="_xlnm.Print_Area" localSheetId="7">'Notes'!$A$1:$J$260</definedName>
    <definedName name="_xlnm.Print_Area" localSheetId="0">'pl-1'!$A$1:$J$47</definedName>
    <definedName name="_xlnm.Print_Area" localSheetId="1">'pl-2'!$A$1:$J$40</definedName>
    <definedName name="_xlnm.Print_Titles" localSheetId="4">'cflow'!$1:$6</definedName>
  </definedNames>
  <calcPr fullCalcOnLoad="1"/>
</workbook>
</file>

<file path=xl/sharedStrings.xml><?xml version="1.0" encoding="utf-8"?>
<sst xmlns="http://schemas.openxmlformats.org/spreadsheetml/2006/main" count="436" uniqueCount="279">
  <si>
    <t>CURRENT</t>
  </si>
  <si>
    <t>QUARTER</t>
  </si>
  <si>
    <t>RM'000</t>
  </si>
  <si>
    <t>Share Capital</t>
  </si>
  <si>
    <t>Reserves</t>
  </si>
  <si>
    <t>Minority Interests</t>
  </si>
  <si>
    <t>Revenue</t>
  </si>
  <si>
    <t>Total</t>
  </si>
  <si>
    <t>RM '000</t>
  </si>
  <si>
    <t>Interest expense</t>
  </si>
  <si>
    <t>Interest income</t>
  </si>
  <si>
    <t>Changes in working capital:</t>
  </si>
  <si>
    <t>Interest received</t>
  </si>
  <si>
    <t>Cash and bank balances</t>
  </si>
  <si>
    <t>INDIVIDUAL QUARTER</t>
  </si>
  <si>
    <t>CUMULATIVE QUARTER</t>
  </si>
  <si>
    <t>YEAR</t>
  </si>
  <si>
    <t>CORRESPONDING</t>
  </si>
  <si>
    <t>PRECEDING YEAR</t>
  </si>
  <si>
    <t>TODATE</t>
  </si>
  <si>
    <t>PERIOD</t>
  </si>
  <si>
    <t>AS AT END OF</t>
  </si>
  <si>
    <t>AS AT PRECEDING</t>
  </si>
  <si>
    <t>FINANCIAL</t>
  </si>
  <si>
    <t>YEAR END</t>
  </si>
  <si>
    <t>Net change in current assets</t>
  </si>
  <si>
    <t>Net change in current liabilities</t>
  </si>
  <si>
    <t>Gross interest income</t>
  </si>
  <si>
    <t>Gross interest expense</t>
  </si>
  <si>
    <t>(Incorporated in Malaysia - 182350-H)</t>
  </si>
  <si>
    <t>Property, Plant and Equipment</t>
  </si>
  <si>
    <t>Current Assets</t>
  </si>
  <si>
    <t>Fixed deposits</t>
  </si>
  <si>
    <t>Current Liabilities</t>
  </si>
  <si>
    <t>Deferred Taxation</t>
  </si>
  <si>
    <t xml:space="preserve">MULPHA LAND BERHAD </t>
  </si>
  <si>
    <t>gw</t>
  </si>
  <si>
    <t>depreciate</t>
  </si>
  <si>
    <t>prov</t>
  </si>
  <si>
    <t>set up off w/o</t>
  </si>
  <si>
    <t>Adjustments for :-</t>
  </si>
  <si>
    <t xml:space="preserve">gain on fa </t>
  </si>
  <si>
    <t>Non-cash items</t>
  </si>
  <si>
    <t xml:space="preserve">ret cost </t>
  </si>
  <si>
    <t>JUNE</t>
  </si>
  <si>
    <t>GAIN/LOSS ON FA</t>
  </si>
  <si>
    <t xml:space="preserve">SET UP COST </t>
  </si>
  <si>
    <t xml:space="preserve">RET COSTS </t>
  </si>
  <si>
    <t>GAIN ON FA</t>
  </si>
  <si>
    <t>Interest paid</t>
  </si>
  <si>
    <t>Cash Flow from Investing Activities</t>
  </si>
  <si>
    <t>Purchase of property, plant &amp; equipment</t>
  </si>
  <si>
    <t>Net Changes in Cash &amp; Cash Equivalents</t>
  </si>
  <si>
    <t>Share</t>
  </si>
  <si>
    <t xml:space="preserve">Share  Capital </t>
  </si>
  <si>
    <t xml:space="preserve">Shares </t>
  </si>
  <si>
    <t>Ordinary</t>
  </si>
  <si>
    <t xml:space="preserve">Irredeemable </t>
  </si>
  <si>
    <t xml:space="preserve">convertible </t>
  </si>
  <si>
    <t xml:space="preserve">preference </t>
  </si>
  <si>
    <t xml:space="preserve">shares </t>
  </si>
  <si>
    <t>SEPT</t>
  </si>
  <si>
    <t>Accumulated</t>
  </si>
  <si>
    <t>PART A2 :</t>
  </si>
  <si>
    <t xml:space="preserve"> SUMMARY OF KEY FINANCIAL INFORMATION</t>
  </si>
  <si>
    <t>PART A3 :</t>
  </si>
  <si>
    <t>Cash &amp; Cash Equivalents at beginning of year</t>
  </si>
  <si>
    <t xml:space="preserve">fd </t>
  </si>
  <si>
    <t>Premium &amp;</t>
  </si>
  <si>
    <t xml:space="preserve"> Other Capital  </t>
  </si>
  <si>
    <t xml:space="preserve"> Reserves </t>
  </si>
  <si>
    <t xml:space="preserve">Losses </t>
  </si>
  <si>
    <t xml:space="preserve">Subtotal </t>
  </si>
  <si>
    <t xml:space="preserve">Minority </t>
  </si>
  <si>
    <t>Interest</t>
  </si>
  <si>
    <t xml:space="preserve">Equity </t>
  </si>
  <si>
    <t xml:space="preserve">Assets </t>
  </si>
  <si>
    <t xml:space="preserve">Non-Current Assets </t>
  </si>
  <si>
    <t xml:space="preserve">Property development costs </t>
  </si>
  <si>
    <t xml:space="preserve">Total Assets </t>
  </si>
  <si>
    <t xml:space="preserve">Equity and Liabilities </t>
  </si>
  <si>
    <t xml:space="preserve">Capital and  Reserves </t>
  </si>
  <si>
    <t xml:space="preserve">Total Equity </t>
  </si>
  <si>
    <t xml:space="preserve">Non - Current  Liabilities </t>
  </si>
  <si>
    <t xml:space="preserve">Trade and Other Payables </t>
  </si>
  <si>
    <t xml:space="preserve">Total Liabilities </t>
  </si>
  <si>
    <t xml:space="preserve">Total Equity and Liabilities </t>
  </si>
  <si>
    <t xml:space="preserve">Net Assets per share attributable to ordinary </t>
  </si>
  <si>
    <t>equity holders of the parent (RM)</t>
  </si>
  <si>
    <t>PART A1 : QUARTERLY REPORT</t>
  </si>
  <si>
    <t>NOTE</t>
  </si>
  <si>
    <t>IV</t>
  </si>
  <si>
    <t>II</t>
  </si>
  <si>
    <t>III</t>
  </si>
  <si>
    <t xml:space="preserve">Equity Attributable To Equity Holders of the Parent </t>
  </si>
  <si>
    <t xml:space="preserve">Land held for development </t>
  </si>
  <si>
    <t xml:space="preserve">Inventories </t>
  </si>
  <si>
    <t xml:space="preserve">holders of the parent </t>
  </si>
  <si>
    <t xml:space="preserve">Net assets per share attributable to ordinary </t>
  </si>
  <si>
    <t>AUDIT REPORT OF PRECEDING ANNUAL FINANCIAL STATEMENTS</t>
  </si>
  <si>
    <t xml:space="preserve">Segment Revenue </t>
  </si>
  <si>
    <t>CHANGES IN THE COMPOSITION OF THE GROUP</t>
  </si>
  <si>
    <t>VARIANCE FROM PROFIT FORECAST OR PROFIT GUARANTEE</t>
  </si>
  <si>
    <t xml:space="preserve">Reversal of deferred tax </t>
  </si>
  <si>
    <t>PURCHASES AND DISPOSAL OF QUOTED SECURITIES</t>
  </si>
  <si>
    <t>CHANGES IN MATERIAL LITIGATION</t>
  </si>
  <si>
    <t xml:space="preserve">BASIS OF PREPARATION </t>
  </si>
  <si>
    <t xml:space="preserve">SEASONAL OR CYCLICAL FACTORS </t>
  </si>
  <si>
    <t xml:space="preserve">CHANGES IN ESTIMATES </t>
  </si>
  <si>
    <t xml:space="preserve">PAYMENT OF DIVIDEND </t>
  </si>
  <si>
    <t xml:space="preserve">SEGMENTAL REPORTING </t>
  </si>
  <si>
    <t xml:space="preserve">Property </t>
  </si>
  <si>
    <t xml:space="preserve">Group Revenue </t>
  </si>
  <si>
    <t xml:space="preserve">Segment Results </t>
  </si>
  <si>
    <t xml:space="preserve">Investment holding &amp; Others </t>
  </si>
  <si>
    <t xml:space="preserve">VALUATION OF PROPERTY, PLANT AND EQUIPMENT </t>
  </si>
  <si>
    <t>CONTINGENT LIABILITIES / CAPITAL COMMITMENTS</t>
  </si>
  <si>
    <t xml:space="preserve">REVIEW OF PERFORMANCE </t>
  </si>
  <si>
    <t xml:space="preserve">CURRENT YEAR PROSPECTS </t>
  </si>
  <si>
    <t xml:space="preserve">TAXATION </t>
  </si>
  <si>
    <t xml:space="preserve">STATUS OF CORPORATE PROPOSALS </t>
  </si>
  <si>
    <t xml:space="preserve">DIVIDENDS </t>
  </si>
  <si>
    <t xml:space="preserve">BY ORDER OF THE BOARD </t>
  </si>
  <si>
    <t xml:space="preserve">Ng Seng Nam </t>
  </si>
  <si>
    <t xml:space="preserve">Company Secretary </t>
  </si>
  <si>
    <t>Long Term Borrowings</t>
  </si>
  <si>
    <t>Short Term Borrowings</t>
  </si>
  <si>
    <t xml:space="preserve">  share (sen)</t>
  </si>
  <si>
    <t xml:space="preserve">Proposed/ Declared dividend per ordinary </t>
  </si>
  <si>
    <t>(a)</t>
  </si>
  <si>
    <t>(b)</t>
  </si>
  <si>
    <t xml:space="preserve">Income tax </t>
  </si>
  <si>
    <t>PART A</t>
  </si>
  <si>
    <t>CHANGES IN DEBT AND EQUITY SECURITIES</t>
  </si>
  <si>
    <t>MATERIAL EVENTS SUBSEQUENT TO THE BALANCE SHEET DATE</t>
  </si>
  <si>
    <t>PART B</t>
  </si>
  <si>
    <t>B1.</t>
  </si>
  <si>
    <t>B2.</t>
  </si>
  <si>
    <t>A1.</t>
  </si>
  <si>
    <t>A2.</t>
  </si>
  <si>
    <t>A3.</t>
  </si>
  <si>
    <t>A4.</t>
  </si>
  <si>
    <t>A5.</t>
  </si>
  <si>
    <t>A6.</t>
  </si>
  <si>
    <t>A7.</t>
  </si>
  <si>
    <t>A8.</t>
  </si>
  <si>
    <t>A9.</t>
  </si>
  <si>
    <t>A10.</t>
  </si>
  <si>
    <t>A11.</t>
  </si>
  <si>
    <t>A12.</t>
  </si>
  <si>
    <t>B3.</t>
  </si>
  <si>
    <t>B4.</t>
  </si>
  <si>
    <t>B5.</t>
  </si>
  <si>
    <t xml:space="preserve">PROFIT ON SALE OF UNQUOTED INVESTMENTS AND PROPERTIES </t>
  </si>
  <si>
    <t>B6.</t>
  </si>
  <si>
    <t>B7.</t>
  </si>
  <si>
    <t>B8.</t>
  </si>
  <si>
    <t xml:space="preserve">GROUP BORROWINGS </t>
  </si>
  <si>
    <t>Loan</t>
  </si>
  <si>
    <t>Overdraft</t>
  </si>
  <si>
    <t>B9.</t>
  </si>
  <si>
    <t>B10.</t>
  </si>
  <si>
    <t>B11.</t>
  </si>
  <si>
    <t>B12.</t>
  </si>
  <si>
    <t xml:space="preserve">Long Term  - Secured </t>
  </si>
  <si>
    <t xml:space="preserve">UNUSUAL ITEMS AFFECTING ASSETS, LIABILITIES, EQUITY, </t>
  </si>
  <si>
    <t xml:space="preserve">od </t>
  </si>
  <si>
    <t>A9</t>
  </si>
  <si>
    <t>B9</t>
  </si>
  <si>
    <t xml:space="preserve">OFF BALANCE SHEET FINANCIAL INSTRUMENTS </t>
  </si>
  <si>
    <t>B13.</t>
  </si>
  <si>
    <t>Balance at beginning of year</t>
  </si>
  <si>
    <t>Investment properties</t>
  </si>
  <si>
    <t xml:space="preserve">Loan </t>
  </si>
  <si>
    <t>Malaysian tax expense</t>
  </si>
  <si>
    <t>COMPARISON WITH PRECEDING QUARTER'S RESULTS</t>
  </si>
  <si>
    <t xml:space="preserve">Trade and other receivables </t>
  </si>
  <si>
    <t xml:space="preserve">Goodwill </t>
  </si>
  <si>
    <t>Period ended 31 March 2009</t>
  </si>
  <si>
    <t>Balance as at 31 March 2009</t>
  </si>
  <si>
    <t>31.03.2009</t>
  </si>
  <si>
    <t xml:space="preserve">   3 months ended </t>
  </si>
  <si>
    <t xml:space="preserve">  3 months ended </t>
  </si>
  <si>
    <t>Refurbishment of investment properties</t>
  </si>
  <si>
    <t xml:space="preserve">  - over provision of tax in respect of prior years</t>
  </si>
  <si>
    <t>Period ended 31 March 2010</t>
  </si>
  <si>
    <t>Balance as at 31 March 2010</t>
  </si>
  <si>
    <t>Audited Financial Statements of the Group  for the year ended 31 December 2009.</t>
  </si>
  <si>
    <t>31.12.2009</t>
  </si>
  <si>
    <t>31.03.2010</t>
  </si>
  <si>
    <t xml:space="preserve"> FOR THE FINANCIAL PERIOD ENDED 31 MARCH 2010</t>
  </si>
  <si>
    <t xml:space="preserve"> ADDITIONAL INFORMATION FOR THE FINANCIAL PERIOD  ENDED 31 MARCH 2010</t>
  </si>
  <si>
    <t>FINANCIAL QUARTER ENDED 31 MARCH  2010</t>
  </si>
  <si>
    <t>FINANCIAL QUARTER ENDED 31 MARCH 2010</t>
  </si>
  <si>
    <t>to</t>
  </si>
  <si>
    <t>Profit/(Loss) for the period</t>
  </si>
  <si>
    <t xml:space="preserve">Total comprehensive income </t>
  </si>
  <si>
    <t>Cash &amp; Cash Equivalents at end of financial period</t>
  </si>
  <si>
    <t>&lt;-----------------------   Attributable to Equity Holders of the Parent         ----------------------&gt;</t>
  </si>
  <si>
    <t>Profit/(Loss) before tax</t>
  </si>
  <si>
    <t>Tax (paid)/refund</t>
  </si>
  <si>
    <t>Operating profit/(loss) before changes in working capital</t>
  </si>
  <si>
    <t>Cash generated from/(used in) operations</t>
  </si>
  <si>
    <t>Net cash generated from/(used in) operating activities</t>
  </si>
  <si>
    <t>Net cash generated from/(used in) investing activities</t>
  </si>
  <si>
    <t>Cash Flow from Financing Activity</t>
  </si>
  <si>
    <t>Net cash used in financing activity</t>
  </si>
  <si>
    <t xml:space="preserve">Tax Payable </t>
  </si>
  <si>
    <t xml:space="preserve">Profit/Loss) for the period </t>
  </si>
  <si>
    <t xml:space="preserve">Profit/(Loss) attributable to ordinary equity </t>
  </si>
  <si>
    <t>Basic earnings/(loss) per share (sen)</t>
  </si>
  <si>
    <t xml:space="preserve">  - current year </t>
  </si>
  <si>
    <t xml:space="preserve">Short Term - Secured </t>
  </si>
  <si>
    <t>EARNINGS  PER SHARE</t>
  </si>
  <si>
    <t>18 May 2010</t>
  </si>
  <si>
    <t>B5</t>
  </si>
  <si>
    <t>Net repayment of borrowings</t>
  </si>
  <si>
    <t>Profit/ (Loss) from operations</t>
  </si>
  <si>
    <t xml:space="preserve">The figures have not been audited </t>
  </si>
  <si>
    <t>Current</t>
  </si>
  <si>
    <t xml:space="preserve">Comparative </t>
  </si>
  <si>
    <t xml:space="preserve">3 months </t>
  </si>
  <si>
    <t>3 MONTHS</t>
  </si>
  <si>
    <t>6 MONTHS</t>
  </si>
  <si>
    <t>Quarter</t>
  </si>
  <si>
    <t xml:space="preserve">Cumulative </t>
  </si>
  <si>
    <t>CUMULATIVE</t>
  </si>
  <si>
    <t xml:space="preserve">Ended </t>
  </si>
  <si>
    <t>Ended</t>
  </si>
  <si>
    <t>To</t>
  </si>
  <si>
    <t>TO</t>
  </si>
  <si>
    <t>31.03.09</t>
  </si>
  <si>
    <t>31/03/2005</t>
  </si>
  <si>
    <t>30/06/2005</t>
  </si>
  <si>
    <t xml:space="preserve"> </t>
  </si>
  <si>
    <t>Operating expenses</t>
  </si>
  <si>
    <t>Other operating income</t>
  </si>
  <si>
    <t>Finance cost</t>
  </si>
  <si>
    <t>Taxation</t>
  </si>
  <si>
    <t>Attributable to :</t>
  </si>
  <si>
    <t xml:space="preserve">Equity holders of the parent </t>
  </si>
  <si>
    <t>Minority interests</t>
  </si>
  <si>
    <t xml:space="preserve">  to equity holders of the parent :-</t>
  </si>
  <si>
    <t>(i) Basic  (sen)</t>
  </si>
  <si>
    <t>B13</t>
  </si>
  <si>
    <t xml:space="preserve">The Condensed Consolidated Income Statements should be read in conjunction with the Annual </t>
  </si>
  <si>
    <t>Quarterly report on consolidated results for the financial quarter ended 31 MARCH 2010.</t>
  </si>
  <si>
    <t>31.03.10</t>
  </si>
  <si>
    <t>Profit/(Loss) from operations</t>
  </si>
  <si>
    <t>Profit/(Loss) before taxation</t>
  </si>
  <si>
    <t>Audited Financial Statements of the Group for the year ended 31 December 2009.</t>
  </si>
  <si>
    <t>I(B)</t>
  </si>
  <si>
    <t>Other comprehensive income</t>
  </si>
  <si>
    <t xml:space="preserve">   for the period </t>
  </si>
  <si>
    <t>I(A)</t>
  </si>
  <si>
    <t>(Unaudited)</t>
  </si>
  <si>
    <t>(Audited)</t>
  </si>
  <si>
    <t>the Annual Audited  Financial Statements of the Group  for the year ended 31 December 2009.</t>
  </si>
  <si>
    <t xml:space="preserve">The Condensed Consolidated Statement of Financial Position should be read in conjunction with </t>
  </si>
  <si>
    <t xml:space="preserve"> 31.03.2010</t>
  </si>
  <si>
    <t xml:space="preserve">As At </t>
  </si>
  <si>
    <t xml:space="preserve">Total comprehensive income for the period </t>
  </si>
  <si>
    <t xml:space="preserve">  the period </t>
  </si>
  <si>
    <t xml:space="preserve">Total comprehensive income/(expense) for </t>
  </si>
  <si>
    <t xml:space="preserve">3 Months </t>
  </si>
  <si>
    <t>the Annual Audited Financial Statements of the Group for the year ended 31 December 2009.</t>
  </si>
  <si>
    <t xml:space="preserve">The Condensed Consolidated Statement of Cash Flows should be read in conjunction with </t>
  </si>
  <si>
    <t>CONDENSED CONSOLIDATED INCOME STATEMENT</t>
  </si>
  <si>
    <t>Earnings/(Loss) per share attributable</t>
  </si>
  <si>
    <t>(ii) Diluted (sen)</t>
  </si>
  <si>
    <t>CONDENSED CONSOLIDATED STATEMENT OF COMPREHENSIVE INCOME</t>
  </si>
  <si>
    <t>CONDENSED CONSOLIDATED STATEMENT OF CHANGES IN TOTAL EQUITY</t>
  </si>
  <si>
    <t>The Condensed Consolidated Statement of Changes in Total Equity should be read in conjunction with the Annual</t>
  </si>
  <si>
    <t xml:space="preserve">CONDENSED CONSOLIDATED STATEMENT OF FINANCIAL POSITION </t>
  </si>
  <si>
    <t>CONDENSED CONSOLIDATED STATEMENT OF CASH FLOWS</t>
  </si>
  <si>
    <t>NET INCOME OR CASH FLOWS</t>
  </si>
  <si>
    <t xml:space="preserve">Profit/(Loss) from operations </t>
  </si>
  <si>
    <t>The Company ("MLB") has on 10 May 2010 announced the following  proposals:-</t>
  </si>
  <si>
    <t>STATUS OF CORPORATE PROPOSALS (CONTD.)</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</si>
</sst>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0.00_);\(0.00\)"/>
    <numFmt numFmtId="173" formatCode="0.0_);\(0.0\)"/>
    <numFmt numFmtId="174" formatCode="_(* #,##0.000_);_(* \(#,##0.000\);_(* &quot;-&quot;??_);_(@_)"/>
    <numFmt numFmtId="175" formatCode="#,##0.0_);\(#,##0.0\)"/>
    <numFmt numFmtId="176" formatCode="0_);\(0\)"/>
    <numFmt numFmtId="177" formatCode="#,##0_);[Red]\(#,##0\);\-"/>
    <numFmt numFmtId="178" formatCode="_-* #,##0_-;\-* #,##0_-;_-* &quot;-&quot;??_-;_-@_-"/>
    <numFmt numFmtId="179" formatCode="mmmm\ d\,\ yyyy"/>
    <numFmt numFmtId="180" formatCode="[$-409]dddd\,\ mmmm\ dd\,\ yyyy"/>
    <numFmt numFmtId="181" formatCode="[$-409]mmmm\-yy;@"/>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
    <numFmt numFmtId="188" formatCode="[$-809]dd\ mmmm\ yyyy;@"/>
    <numFmt numFmtId="189" formatCode="[$-809]d\ mmmm\ yyyy;@"/>
    <numFmt numFmtId="190" formatCode="#,##0_);[Red]\(#,##0\);&quot;-         &quot;"/>
    <numFmt numFmtId="191" formatCode="#,##0_);[Red]\(#,##0\);&quot;-&quot;"/>
  </numFmts>
  <fonts count="33">
    <font>
      <sz val="10"/>
      <name val="Arial"/>
      <family val="0"/>
    </font>
    <font>
      <b/>
      <sz val="12"/>
      <name val="Times New Roman"/>
      <family val="1"/>
    </font>
    <font>
      <sz val="12"/>
      <name val="Times New Roman"/>
      <family val="1"/>
    </font>
    <font>
      <sz val="13"/>
      <name val="Times New Roman"/>
      <family val="1"/>
    </font>
    <font>
      <i/>
      <sz val="12"/>
      <name val="Times New Roman"/>
      <family val="1"/>
    </font>
    <font>
      <b/>
      <sz val="12"/>
      <color indexed="12"/>
      <name val="Times New Roman"/>
      <family val="1"/>
    </font>
    <font>
      <b/>
      <sz val="14"/>
      <name val="Times New Roman"/>
      <family val="1"/>
    </font>
    <font>
      <sz val="14"/>
      <name val="Times New Roman"/>
      <family val="1"/>
    </font>
    <font>
      <sz val="8"/>
      <name val="Arial"/>
      <family val="0"/>
    </font>
    <font>
      <b/>
      <i/>
      <sz val="12"/>
      <name val="Times New Roman"/>
      <family val="1"/>
    </font>
    <font>
      <u val="singl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sz val="12"/>
      <color indexed="8"/>
      <name val="Garamond"/>
      <family val="1"/>
    </font>
    <font>
      <sz val="8"/>
      <color indexed="8"/>
      <name val="Times New Roman"/>
      <family val="1"/>
    </font>
    <font>
      <sz val="9"/>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10">
    <xf numFmtId="0" fontId="0" fillId="0" borderId="0" xfId="0" applyAlignment="1">
      <alignment/>
    </xf>
    <xf numFmtId="0" fontId="1" fillId="0" borderId="0" xfId="0" applyFont="1" applyAlignment="1">
      <alignment/>
    </xf>
    <xf numFmtId="0" fontId="2" fillId="0" borderId="0" xfId="0" applyFont="1" applyAlignment="1">
      <alignment/>
    </xf>
    <xf numFmtId="171" fontId="2" fillId="0" borderId="0" xfId="42" applyNumberFormat="1" applyFont="1" applyAlignment="1">
      <alignment/>
    </xf>
    <xf numFmtId="171" fontId="2" fillId="0" borderId="0" xfId="0" applyNumberFormat="1" applyFont="1" applyAlignment="1">
      <alignment/>
    </xf>
    <xf numFmtId="171" fontId="2" fillId="0" borderId="0" xfId="42" applyNumberFormat="1" applyFont="1" applyBorder="1" applyAlignment="1">
      <alignment/>
    </xf>
    <xf numFmtId="171" fontId="2" fillId="0" borderId="0" xfId="42" applyNumberFormat="1" applyFont="1" applyBorder="1" applyAlignment="1">
      <alignment/>
    </xf>
    <xf numFmtId="171" fontId="2" fillId="0" borderId="0" xfId="42" applyNumberFormat="1" applyFont="1" applyAlignment="1">
      <alignment/>
    </xf>
    <xf numFmtId="43" fontId="2" fillId="0" borderId="0" xfId="42" applyNumberFormat="1" applyFont="1" applyAlignment="1">
      <alignment/>
    </xf>
    <xf numFmtId="171" fontId="1" fillId="0" borderId="0" xfId="42" applyNumberFormat="1" applyFont="1" applyAlignment="1">
      <alignment horizontal="center"/>
    </xf>
    <xf numFmtId="171" fontId="1" fillId="0" borderId="0" xfId="42" applyNumberFormat="1" applyFont="1" applyAlignment="1">
      <alignment/>
    </xf>
    <xf numFmtId="0" fontId="1" fillId="0" borderId="0" xfId="0" applyFont="1" applyAlignment="1">
      <alignment horizontal="center"/>
    </xf>
    <xf numFmtId="14" fontId="1" fillId="0" borderId="0" xfId="0" applyNumberFormat="1" applyFont="1" applyAlignment="1" quotePrefix="1">
      <alignment horizontal="center"/>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14" fontId="2" fillId="0" borderId="0" xfId="0" applyNumberFormat="1" applyFont="1" applyAlignment="1">
      <alignment/>
    </xf>
    <xf numFmtId="0" fontId="2" fillId="0" borderId="0" xfId="0" applyFont="1" applyFill="1" applyAlignment="1">
      <alignment horizontal="left"/>
    </xf>
    <xf numFmtId="0" fontId="1" fillId="0" borderId="0" xfId="0" applyFont="1" applyAlignment="1">
      <alignment horizontal="left"/>
    </xf>
    <xf numFmtId="171" fontId="3" fillId="0" borderId="0" xfId="42"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2" fillId="0" borderId="0" xfId="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xf>
    <xf numFmtId="0" fontId="2" fillId="0" borderId="0" xfId="0" applyFont="1" applyFill="1" applyBorder="1" applyAlignment="1">
      <alignment horizontal="center"/>
    </xf>
    <xf numFmtId="0" fontId="2" fillId="0" borderId="11" xfId="0" applyFont="1" applyFill="1" applyBorder="1" applyAlignment="1">
      <alignment/>
    </xf>
    <xf numFmtId="171" fontId="2" fillId="0" borderId="0" xfId="42" applyNumberFormat="1" applyFont="1" applyFill="1" applyBorder="1" applyAlignment="1">
      <alignment/>
    </xf>
    <xf numFmtId="0" fontId="4" fillId="0" borderId="0" xfId="0" applyFont="1" applyFill="1" applyBorder="1" applyAlignment="1">
      <alignment/>
    </xf>
    <xf numFmtId="171" fontId="2" fillId="0" borderId="11" xfId="42" applyNumberFormat="1" applyFont="1" applyFill="1" applyBorder="1" applyAlignment="1">
      <alignment/>
    </xf>
    <xf numFmtId="4" fontId="2" fillId="0" borderId="0" xfId="42" applyNumberFormat="1" applyFont="1" applyFill="1" applyBorder="1" applyAlignment="1">
      <alignment/>
    </xf>
    <xf numFmtId="0" fontId="5" fillId="0" borderId="0" xfId="0" applyFont="1" applyFill="1" applyBorder="1" applyAlignment="1">
      <alignment horizontal="center"/>
    </xf>
    <xf numFmtId="178" fontId="2" fillId="0" borderId="0" xfId="42" applyNumberFormat="1" applyFont="1" applyFill="1" applyBorder="1" applyAlignment="1">
      <alignment/>
    </xf>
    <xf numFmtId="178" fontId="2" fillId="0" borderId="0" xfId="0" applyNumberFormat="1" applyFont="1" applyBorder="1" applyAlignment="1">
      <alignment/>
    </xf>
    <xf numFmtId="0" fontId="3" fillId="0" borderId="0" xfId="0" applyFont="1" applyBorder="1" applyAlignment="1">
      <alignment/>
    </xf>
    <xf numFmtId="0" fontId="1" fillId="0" borderId="0" xfId="0" applyFont="1" applyBorder="1" applyAlignment="1">
      <alignment/>
    </xf>
    <xf numFmtId="171" fontId="2" fillId="0" borderId="12" xfId="42" applyNumberFormat="1" applyFont="1" applyFill="1" applyBorder="1" applyAlignment="1">
      <alignment/>
    </xf>
    <xf numFmtId="0" fontId="6" fillId="0" borderId="0" xfId="0" applyFont="1" applyAlignment="1">
      <alignment horizontal="left"/>
    </xf>
    <xf numFmtId="0" fontId="2" fillId="0" borderId="11" xfId="0" applyFont="1" applyBorder="1" applyAlignment="1">
      <alignment/>
    </xf>
    <xf numFmtId="178" fontId="2" fillId="0" borderId="0" xfId="42" applyNumberFormat="1" applyFont="1" applyFill="1" applyBorder="1" applyAlignment="1">
      <alignment horizontal="center"/>
    </xf>
    <xf numFmtId="171" fontId="2" fillId="0" borderId="13" xfId="42" applyNumberFormat="1" applyFont="1" applyFill="1" applyBorder="1" applyAlignment="1">
      <alignment/>
    </xf>
    <xf numFmtId="0" fontId="2" fillId="0" borderId="0" xfId="0" applyFont="1" applyAlignment="1">
      <alignment horizontal="left"/>
    </xf>
    <xf numFmtId="0" fontId="1" fillId="0" borderId="0" xfId="0" applyFont="1" applyAlignment="1">
      <alignment/>
    </xf>
    <xf numFmtId="0" fontId="6" fillId="0" borderId="0" xfId="0" applyFont="1" applyAlignment="1">
      <alignment/>
    </xf>
    <xf numFmtId="0" fontId="4" fillId="0" borderId="0" xfId="0" applyFont="1" applyBorder="1" applyAlignment="1">
      <alignment/>
    </xf>
    <xf numFmtId="171" fontId="2" fillId="0" borderId="14" xfId="42" applyNumberFormat="1" applyFont="1" applyFill="1" applyBorder="1" applyAlignment="1">
      <alignment/>
    </xf>
    <xf numFmtId="171" fontId="2" fillId="0" borderId="0" xfId="0" applyNumberFormat="1" applyFont="1" applyFill="1" applyBorder="1" applyAlignment="1">
      <alignment/>
    </xf>
    <xf numFmtId="0" fontId="7" fillId="0" borderId="0" xfId="0" applyFont="1" applyAlignment="1">
      <alignment/>
    </xf>
    <xf numFmtId="0" fontId="1" fillId="0" borderId="0" xfId="0" applyFont="1" applyBorder="1" applyAlignment="1">
      <alignment horizontal="center"/>
    </xf>
    <xf numFmtId="171" fontId="2" fillId="0" borderId="0" xfId="42" applyNumberFormat="1" applyFont="1" applyFill="1" applyBorder="1" applyAlignment="1">
      <alignment horizontal="center"/>
    </xf>
    <xf numFmtId="0" fontId="1" fillId="0" borderId="11" xfId="0" applyFont="1" applyFill="1" applyBorder="1" applyAlignment="1">
      <alignment horizontal="center"/>
    </xf>
    <xf numFmtId="0" fontId="7" fillId="0" borderId="0" xfId="0" applyFont="1" applyFill="1" applyBorder="1" applyAlignment="1">
      <alignment/>
    </xf>
    <xf numFmtId="0" fontId="7" fillId="0" borderId="0" xfId="0" applyFont="1" applyFill="1" applyBorder="1" applyAlignment="1">
      <alignment horizontal="center"/>
    </xf>
    <xf numFmtId="0" fontId="6" fillId="0" borderId="0" xfId="0" applyFont="1" applyFill="1" applyBorder="1" applyAlignment="1">
      <alignment/>
    </xf>
    <xf numFmtId="0" fontId="9" fillId="0" borderId="0" xfId="0" applyFont="1" applyFill="1" applyBorder="1" applyAlignment="1">
      <alignment/>
    </xf>
    <xf numFmtId="15" fontId="1" fillId="0" borderId="0" xfId="0" applyNumberFormat="1" applyFont="1" applyFill="1" applyBorder="1" applyAlignment="1" quotePrefix="1">
      <alignment horizontal="center"/>
    </xf>
    <xf numFmtId="0" fontId="2" fillId="0" borderId="0" xfId="0" applyFont="1" applyFill="1" applyBorder="1" applyAlignment="1">
      <alignment/>
    </xf>
    <xf numFmtId="4" fontId="2" fillId="0" borderId="14" xfId="42" applyNumberFormat="1" applyFont="1" applyFill="1" applyBorder="1" applyAlignment="1">
      <alignment/>
    </xf>
    <xf numFmtId="0" fontId="2" fillId="0" borderId="0" xfId="0" applyFont="1" applyBorder="1" applyAlignment="1" quotePrefix="1">
      <alignment/>
    </xf>
    <xf numFmtId="0" fontId="2" fillId="0" borderId="0" xfId="0" applyFont="1" applyAlignment="1" quotePrefix="1">
      <alignment/>
    </xf>
    <xf numFmtId="0" fontId="1" fillId="0" borderId="0" xfId="0" applyFont="1" applyFill="1" applyAlignment="1">
      <alignment vertical="center"/>
    </xf>
    <xf numFmtId="171" fontId="2" fillId="0" borderId="10" xfId="42" applyNumberFormat="1" applyFont="1" applyFill="1" applyBorder="1" applyAlignment="1">
      <alignment/>
    </xf>
    <xf numFmtId="171" fontId="2" fillId="0" borderId="11" xfId="42" applyNumberFormat="1" applyFont="1" applyBorder="1" applyAlignment="1">
      <alignment/>
    </xf>
    <xf numFmtId="0" fontId="1" fillId="0" borderId="10" xfId="0" applyFont="1" applyBorder="1" applyAlignment="1">
      <alignment/>
    </xf>
    <xf numFmtId="171" fontId="2" fillId="0" borderId="10" xfId="42" applyNumberFormat="1" applyFont="1" applyBorder="1" applyAlignment="1">
      <alignment/>
    </xf>
    <xf numFmtId="41" fontId="2" fillId="0" borderId="10" xfId="0" applyNumberFormat="1" applyFont="1" applyBorder="1" applyAlignment="1">
      <alignment/>
    </xf>
    <xf numFmtId="0" fontId="10" fillId="0" borderId="0" xfId="0" applyFont="1" applyAlignment="1">
      <alignment horizontal="left"/>
    </xf>
    <xf numFmtId="171" fontId="2" fillId="0" borderId="10" xfId="0" applyNumberFormat="1" applyFont="1" applyBorder="1" applyAlignment="1">
      <alignment/>
    </xf>
    <xf numFmtId="0" fontId="2" fillId="0" borderId="0" xfId="0" applyFont="1" applyAlignment="1" quotePrefix="1">
      <alignment horizontal="left"/>
    </xf>
    <xf numFmtId="0" fontId="2" fillId="0" borderId="11" xfId="0" applyFont="1" applyBorder="1" applyAlignment="1">
      <alignment horizontal="left"/>
    </xf>
    <xf numFmtId="0" fontId="1" fillId="0" borderId="0" xfId="0" applyFont="1" applyBorder="1" applyAlignment="1">
      <alignment horizontal="left"/>
    </xf>
    <xf numFmtId="0" fontId="1" fillId="0" borderId="11" xfId="0" applyFont="1" applyBorder="1" applyAlignment="1">
      <alignment/>
    </xf>
    <xf numFmtId="0" fontId="1" fillId="0" borderId="0" xfId="0" applyFont="1" applyBorder="1" applyAlignment="1">
      <alignment/>
    </xf>
    <xf numFmtId="0" fontId="2" fillId="0" borderId="0" xfId="0" applyFont="1" applyBorder="1" applyAlignment="1">
      <alignment horizontal="left"/>
    </xf>
    <xf numFmtId="41" fontId="2" fillId="0" borderId="0" xfId="0" applyNumberFormat="1" applyFont="1" applyAlignment="1">
      <alignment horizontal="right"/>
    </xf>
    <xf numFmtId="41" fontId="2" fillId="0" borderId="0" xfId="0" applyNumberFormat="1" applyFont="1" applyBorder="1" applyAlignment="1">
      <alignment/>
    </xf>
    <xf numFmtId="171" fontId="2" fillId="0" borderId="0" xfId="42" applyNumberFormat="1" applyFont="1" applyAlignment="1">
      <alignment horizontal="right"/>
    </xf>
    <xf numFmtId="189" fontId="1" fillId="0" borderId="0" xfId="0" applyNumberFormat="1" applyFont="1" applyAlignment="1" quotePrefix="1">
      <alignment/>
    </xf>
    <xf numFmtId="37" fontId="2" fillId="0" borderId="10" xfId="0" applyNumberFormat="1" applyFont="1" applyBorder="1" applyAlignment="1">
      <alignment/>
    </xf>
    <xf numFmtId="171" fontId="2" fillId="0" borderId="0" xfId="42" applyNumberFormat="1" applyFont="1" applyFill="1" applyAlignment="1">
      <alignment/>
    </xf>
    <xf numFmtId="0" fontId="2" fillId="24" borderId="0" xfId="0" applyFont="1" applyFill="1" applyAlignment="1">
      <alignment/>
    </xf>
    <xf numFmtId="0" fontId="1" fillId="0" borderId="0" xfId="0" applyFont="1" applyFill="1" applyAlignment="1">
      <alignment horizontal="left"/>
    </xf>
    <xf numFmtId="0" fontId="1" fillId="0" borderId="0" xfId="0" applyFont="1" applyFill="1" applyAlignment="1">
      <alignment/>
    </xf>
    <xf numFmtId="49" fontId="1" fillId="0" borderId="0" xfId="0" applyNumberFormat="1" applyFont="1" applyBorder="1" applyAlignment="1">
      <alignment/>
    </xf>
    <xf numFmtId="49" fontId="2" fillId="0" borderId="0" xfId="0" applyNumberFormat="1" applyFont="1" applyBorder="1" applyAlignment="1">
      <alignment/>
    </xf>
    <xf numFmtId="49" fontId="2" fillId="0" borderId="0" xfId="0" applyNumberFormat="1" applyFont="1" applyFill="1" applyBorder="1" applyAlignment="1">
      <alignment/>
    </xf>
    <xf numFmtId="0" fontId="2" fillId="0" borderId="0" xfId="0" applyFont="1" applyFill="1" applyBorder="1" applyAlignment="1">
      <alignment horizontal="left" vertical="top" wrapText="1"/>
    </xf>
    <xf numFmtId="0" fontId="2" fillId="0" borderId="0" xfId="0" applyFont="1" applyFill="1" applyBorder="1" applyAlignment="1">
      <alignment vertical="top" wrapText="1"/>
    </xf>
    <xf numFmtId="43" fontId="2" fillId="0" borderId="0" xfId="42" applyFont="1" applyAlignment="1">
      <alignment/>
    </xf>
    <xf numFmtId="15" fontId="1" fillId="0" borderId="0" xfId="0" applyNumberFormat="1" applyFont="1" applyAlignment="1">
      <alignment/>
    </xf>
    <xf numFmtId="15" fontId="1" fillId="0" borderId="0" xfId="0" applyNumberFormat="1" applyFont="1" applyAlignment="1" quotePrefix="1">
      <alignment/>
    </xf>
    <xf numFmtId="0" fontId="1" fillId="0" borderId="0" xfId="0" applyFont="1" applyAlignment="1" quotePrefix="1">
      <alignment horizontal="center"/>
    </xf>
    <xf numFmtId="171" fontId="2" fillId="0" borderId="11" xfId="42" applyNumberFormat="1" applyFont="1" applyBorder="1" applyAlignment="1">
      <alignment/>
    </xf>
    <xf numFmtId="171" fontId="3" fillId="0" borderId="11" xfId="42" applyNumberFormat="1" applyFont="1" applyFill="1" applyBorder="1" applyAlignment="1">
      <alignment/>
    </xf>
    <xf numFmtId="0" fontId="2" fillId="0" borderId="0" xfId="0" applyFont="1" applyAlignment="1">
      <alignment horizontal="center"/>
    </xf>
    <xf numFmtId="171" fontId="2" fillId="0" borderId="13" xfId="42" applyNumberFormat="1" applyFont="1" applyBorder="1" applyAlignment="1">
      <alignment/>
    </xf>
    <xf numFmtId="171" fontId="2" fillId="0" borderId="15" xfId="42" applyNumberFormat="1" applyFont="1" applyBorder="1" applyAlignment="1">
      <alignment/>
    </xf>
    <xf numFmtId="0" fontId="2" fillId="0" borderId="0" xfId="0" applyFont="1" applyBorder="1" applyAlignment="1">
      <alignment/>
    </xf>
    <xf numFmtId="0" fontId="2" fillId="0" borderId="0" xfId="0" applyFont="1" applyAlignment="1">
      <alignment horizontal="right"/>
    </xf>
    <xf numFmtId="172" fontId="2" fillId="0" borderId="13" xfId="0" applyNumberFormat="1" applyFont="1" applyBorder="1" applyAlignment="1">
      <alignment/>
    </xf>
    <xf numFmtId="172" fontId="2" fillId="0" borderId="0" xfId="0" applyNumberFormat="1" applyFont="1" applyBorder="1" applyAlignment="1">
      <alignment/>
    </xf>
    <xf numFmtId="10" fontId="2" fillId="0" borderId="0" xfId="0" applyNumberFormat="1" applyFont="1" applyBorder="1" applyAlignment="1">
      <alignment/>
    </xf>
    <xf numFmtId="0" fontId="2" fillId="0" borderId="0" xfId="0" applyFont="1" applyAlignment="1" quotePrefix="1">
      <alignment/>
    </xf>
    <xf numFmtId="10" fontId="2" fillId="0" borderId="0" xfId="0" applyNumberFormat="1" applyFont="1" applyAlignment="1">
      <alignment/>
    </xf>
    <xf numFmtId="15" fontId="1" fillId="0" borderId="0" xfId="0" applyNumberFormat="1" applyFont="1" applyFill="1" applyBorder="1" applyAlignment="1">
      <alignment horizontal="center"/>
    </xf>
    <xf numFmtId="171" fontId="2" fillId="0" borderId="0" xfId="0" applyNumberFormat="1" applyFont="1" applyBorder="1" applyAlignment="1">
      <alignment/>
    </xf>
    <xf numFmtId="0" fontId="2" fillId="0" borderId="0" xfId="0" applyFont="1" applyAlignment="1">
      <alignment horizontal="left" indent="2"/>
    </xf>
    <xf numFmtId="0" fontId="1" fillId="0" borderId="0" xfId="0" applyFont="1" applyFill="1" applyBorder="1" applyAlignment="1">
      <alignment horizontal="center"/>
    </xf>
    <xf numFmtId="0" fontId="1" fillId="0" borderId="0" xfId="0" applyFont="1" applyAlignment="1">
      <alignment horizontal="center"/>
    </xf>
    <xf numFmtId="0" fontId="2" fillId="0" borderId="0" xfId="0" applyFont="1" applyAlignment="1" quotePrefix="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914400</xdr:colOff>
      <xdr:row>0</xdr:row>
      <xdr:rowOff>0</xdr:rowOff>
    </xdr:to>
    <xdr:sp>
      <xdr:nvSpPr>
        <xdr:cNvPr id="1" name="Text 184"/>
        <xdr:cNvSpPr txBox="1">
          <a:spLocks noChangeArrowheads="1"/>
        </xdr:cNvSpPr>
      </xdr:nvSpPr>
      <xdr:spPr>
        <a:xfrm>
          <a:off x="0" y="0"/>
          <a:ext cx="65055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During the financial year, the issued and paid up share capital of the Company was increased from RM2 to RM20,000,000 by the issue of 19,999,998 new ordinary shares of RM1 each credited as fully paid satisfied by the capitalisation of RM19,999,998 of the advances from corporate shareholders.</a:t>
          </a:r>
        </a:p>
      </xdr:txBody>
    </xdr:sp>
    <xdr:clientData/>
  </xdr:twoCellAnchor>
  <xdr:twoCellAnchor>
    <xdr:from>
      <xdr:col>0</xdr:col>
      <xdr:colOff>0</xdr:colOff>
      <xdr:row>0</xdr:row>
      <xdr:rowOff>0</xdr:rowOff>
    </xdr:from>
    <xdr:to>
      <xdr:col>10</xdr:col>
      <xdr:colOff>9525</xdr:colOff>
      <xdr:row>0</xdr:row>
      <xdr:rowOff>0</xdr:rowOff>
    </xdr:to>
    <xdr:sp>
      <xdr:nvSpPr>
        <xdr:cNvPr id="2" name="Text 189"/>
        <xdr:cNvSpPr txBox="1">
          <a:spLocks noChangeArrowheads="1"/>
        </xdr:cNvSpPr>
      </xdr:nvSpPr>
      <xdr:spPr>
        <a:xfrm>
          <a:off x="0" y="0"/>
          <a:ext cx="65055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Significant events subsequent to the balance sheet date are disclosed in Note 12 to the accounts.</a:t>
          </a:r>
        </a:p>
      </xdr:txBody>
    </xdr:sp>
    <xdr:clientData/>
  </xdr:twoCellAnchor>
  <xdr:twoCellAnchor>
    <xdr:from>
      <xdr:col>0</xdr:col>
      <xdr:colOff>19050</xdr:colOff>
      <xdr:row>0</xdr:row>
      <xdr:rowOff>0</xdr:rowOff>
    </xdr:from>
    <xdr:to>
      <xdr:col>9</xdr:col>
      <xdr:colOff>914400</xdr:colOff>
      <xdr:row>0</xdr:row>
      <xdr:rowOff>0</xdr:rowOff>
    </xdr:to>
    <xdr:sp>
      <xdr:nvSpPr>
        <xdr:cNvPr id="3" name="Text 181"/>
        <xdr:cNvSpPr txBox="1">
          <a:spLocks noChangeArrowheads="1"/>
        </xdr:cNvSpPr>
      </xdr:nvSpPr>
      <xdr:spPr>
        <a:xfrm>
          <a:off x="19050" y="0"/>
          <a:ext cx="6486525" cy="0"/>
        </a:xfrm>
        <a:prstGeom prst="rect">
          <a:avLst/>
        </a:prstGeom>
        <a:noFill/>
        <a:ln w="0" cmpd="sng">
          <a:noFill/>
        </a:ln>
      </xdr:spPr>
      <xdr:txBody>
        <a:bodyPr vertOverflow="clip" wrap="square" lIns="27432" tIns="27432" rIns="27432" bIns="0"/>
        <a:p>
          <a:pPr algn="just">
            <a:defRPr/>
          </a:pPr>
          <a:r>
            <a:rPr lang="en-US" cap="none" sz="1200" b="0" i="0" u="none" baseline="0">
              <a:solidFill>
                <a:srgbClr val="000000"/>
              </a:solidFill>
            </a:rPr>
            <a:t>Significant event during the year is disclosed in Note 12 to the financial statements.</a:t>
          </a:r>
        </a:p>
      </xdr:txBody>
    </xdr:sp>
    <xdr:clientData/>
  </xdr:twoCellAnchor>
  <xdr:twoCellAnchor>
    <xdr:from>
      <xdr:col>0</xdr:col>
      <xdr:colOff>0</xdr:colOff>
      <xdr:row>0</xdr:row>
      <xdr:rowOff>0</xdr:rowOff>
    </xdr:from>
    <xdr:to>
      <xdr:col>9</xdr:col>
      <xdr:colOff>914400</xdr:colOff>
      <xdr:row>0</xdr:row>
      <xdr:rowOff>0</xdr:rowOff>
    </xdr:to>
    <xdr:sp>
      <xdr:nvSpPr>
        <xdr:cNvPr id="4" name="Text 181"/>
        <xdr:cNvSpPr txBox="1">
          <a:spLocks noChangeArrowheads="1"/>
        </xdr:cNvSpPr>
      </xdr:nvSpPr>
      <xdr:spPr>
        <a:xfrm>
          <a:off x="0" y="0"/>
          <a:ext cx="6505575" cy="0"/>
        </a:xfrm>
        <a:prstGeom prst="rect">
          <a:avLst/>
        </a:prstGeom>
        <a:noFill/>
        <a:ln w="0" cmpd="sng">
          <a:noFill/>
        </a:ln>
      </xdr:spPr>
      <xdr:txBody>
        <a:bodyPr vertOverflow="clip" wrap="square" lIns="27432" tIns="27432" rIns="27432" bIns="0"/>
        <a:p>
          <a:pPr algn="just">
            <a:defRPr/>
          </a:pPr>
          <a:r>
            <a:rPr lang="en-US" cap="none" sz="1200" b="0" i="0" u="none" baseline="0">
              <a:solidFill>
                <a:srgbClr val="000000"/>
              </a:solidFill>
            </a:rPr>
            <a:t>Significant event are as disclosed in Note XX to the financial statements.</a:t>
          </a:r>
        </a:p>
      </xdr:txBody>
    </xdr:sp>
    <xdr:clientData/>
  </xdr:twoCellAnchor>
  <xdr:twoCellAnchor>
    <xdr:from>
      <xdr:col>0</xdr:col>
      <xdr:colOff>19050</xdr:colOff>
      <xdr:row>0</xdr:row>
      <xdr:rowOff>0</xdr:rowOff>
    </xdr:from>
    <xdr:to>
      <xdr:col>11</xdr:col>
      <xdr:colOff>1009650</xdr:colOff>
      <xdr:row>0</xdr:row>
      <xdr:rowOff>0</xdr:rowOff>
    </xdr:to>
    <xdr:sp>
      <xdr:nvSpPr>
        <xdr:cNvPr id="5" name="Text Box 20"/>
        <xdr:cNvSpPr txBox="1">
          <a:spLocks noChangeArrowheads="1"/>
        </xdr:cNvSpPr>
      </xdr:nvSpPr>
      <xdr:spPr>
        <a:xfrm>
          <a:off x="19050" y="0"/>
          <a:ext cx="6486525" cy="0"/>
        </a:xfrm>
        <a:prstGeom prst="rect">
          <a:avLst/>
        </a:prstGeom>
        <a:solidFill>
          <a:srgbClr val="FFFFFF"/>
        </a:solidFill>
        <a:ln w="9525" cmpd="sng">
          <a:noFill/>
        </a:ln>
      </xdr:spPr>
      <xdr:txBody>
        <a:bodyPr vertOverflow="clip" wrap="square" lIns="27432" tIns="27432" rIns="0" bIns="0"/>
        <a:p>
          <a:pPr algn="just">
            <a:defRPr/>
          </a:pPr>
          <a:r>
            <a:rPr lang="en-US" cap="none" sz="1200" b="0" i="0" u="none" baseline="0">
              <a:solidFill>
                <a:srgbClr val="000000"/>
              </a:solidFill>
              <a:latin typeface="Times New Roman"/>
              <a:ea typeface="Times New Roman"/>
              <a:cs typeface="Times New Roman"/>
            </a:rPr>
            <a:t>The condensed Consolidated Income Statement should be read in conjunction with the Annual Audited Financial Statements for the year ended 31 December 2009.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accompanying notes form an integral part of these condensed consolidated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180</xdr:row>
      <xdr:rowOff>9525</xdr:rowOff>
    </xdr:from>
    <xdr:to>
      <xdr:col>9</xdr:col>
      <xdr:colOff>914400</xdr:colOff>
      <xdr:row>180</xdr:row>
      <xdr:rowOff>9525</xdr:rowOff>
    </xdr:to>
    <xdr:sp>
      <xdr:nvSpPr>
        <xdr:cNvPr id="1" name="Text 184"/>
        <xdr:cNvSpPr txBox="1">
          <a:spLocks noChangeArrowheads="1"/>
        </xdr:cNvSpPr>
      </xdr:nvSpPr>
      <xdr:spPr>
        <a:xfrm>
          <a:off x="0" y="29975175"/>
          <a:ext cx="65055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During the financial year, the issued and paid up share capital of the Company was increased from RM2 to RM20,000,000 by the issue of 19,999,998 new ordinary shares of RM1 each credited as fully paid satisfied by the capitalisation of RM19,999,998 of the advances from corporate shareholders.</a:t>
          </a:r>
        </a:p>
      </xdr:txBody>
    </xdr:sp>
    <xdr:clientData/>
  </xdr:twoCellAnchor>
  <xdr:twoCellAnchor>
    <xdr:from>
      <xdr:col>0</xdr:col>
      <xdr:colOff>0</xdr:colOff>
      <xdr:row>180</xdr:row>
      <xdr:rowOff>9525</xdr:rowOff>
    </xdr:from>
    <xdr:to>
      <xdr:col>10</xdr:col>
      <xdr:colOff>9525</xdr:colOff>
      <xdr:row>180</xdr:row>
      <xdr:rowOff>9525</xdr:rowOff>
    </xdr:to>
    <xdr:sp>
      <xdr:nvSpPr>
        <xdr:cNvPr id="2" name="Text 189"/>
        <xdr:cNvSpPr txBox="1">
          <a:spLocks noChangeArrowheads="1"/>
        </xdr:cNvSpPr>
      </xdr:nvSpPr>
      <xdr:spPr>
        <a:xfrm>
          <a:off x="0" y="29975175"/>
          <a:ext cx="65055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Significant events subsequent to the balance sheet date are disclosed in Note 12 to the accounts.</a:t>
          </a:r>
        </a:p>
      </xdr:txBody>
    </xdr:sp>
    <xdr:clientData/>
  </xdr:twoCellAnchor>
  <xdr:twoCellAnchor>
    <xdr:from>
      <xdr:col>0</xdr:col>
      <xdr:colOff>19050</xdr:colOff>
      <xdr:row>201</xdr:row>
      <xdr:rowOff>152400</xdr:rowOff>
    </xdr:from>
    <xdr:to>
      <xdr:col>9</xdr:col>
      <xdr:colOff>914400</xdr:colOff>
      <xdr:row>201</xdr:row>
      <xdr:rowOff>152400</xdr:rowOff>
    </xdr:to>
    <xdr:sp>
      <xdr:nvSpPr>
        <xdr:cNvPr id="3" name="Text 181"/>
        <xdr:cNvSpPr txBox="1">
          <a:spLocks noChangeArrowheads="1"/>
        </xdr:cNvSpPr>
      </xdr:nvSpPr>
      <xdr:spPr>
        <a:xfrm>
          <a:off x="19050" y="33518475"/>
          <a:ext cx="6486525" cy="0"/>
        </a:xfrm>
        <a:prstGeom prst="rect">
          <a:avLst/>
        </a:prstGeom>
        <a:noFill/>
        <a:ln w="0" cmpd="sng">
          <a:noFill/>
        </a:ln>
      </xdr:spPr>
      <xdr:txBody>
        <a:bodyPr vertOverflow="clip" wrap="square" lIns="27432" tIns="27432" rIns="27432" bIns="0"/>
        <a:p>
          <a:pPr algn="just">
            <a:defRPr/>
          </a:pPr>
          <a:r>
            <a:rPr lang="en-US" cap="none" sz="1200" b="0" i="0" u="none" baseline="0">
              <a:solidFill>
                <a:srgbClr val="000000"/>
              </a:solidFill>
            </a:rPr>
            <a:t>Significant event during the year is disclosed in Note 12 to the financial statements.</a:t>
          </a:r>
        </a:p>
      </xdr:txBody>
    </xdr:sp>
    <xdr:clientData/>
  </xdr:twoCellAnchor>
  <xdr:twoCellAnchor>
    <xdr:from>
      <xdr:col>0</xdr:col>
      <xdr:colOff>0</xdr:colOff>
      <xdr:row>200</xdr:row>
      <xdr:rowOff>161925</xdr:rowOff>
    </xdr:from>
    <xdr:to>
      <xdr:col>9</xdr:col>
      <xdr:colOff>914400</xdr:colOff>
      <xdr:row>200</xdr:row>
      <xdr:rowOff>161925</xdr:rowOff>
    </xdr:to>
    <xdr:sp>
      <xdr:nvSpPr>
        <xdr:cNvPr id="4" name="Text 181"/>
        <xdr:cNvSpPr txBox="1">
          <a:spLocks noChangeArrowheads="1"/>
        </xdr:cNvSpPr>
      </xdr:nvSpPr>
      <xdr:spPr>
        <a:xfrm>
          <a:off x="0" y="33366075"/>
          <a:ext cx="6505575" cy="0"/>
        </a:xfrm>
        <a:prstGeom prst="rect">
          <a:avLst/>
        </a:prstGeom>
        <a:noFill/>
        <a:ln w="0" cmpd="sng">
          <a:noFill/>
        </a:ln>
      </xdr:spPr>
      <xdr:txBody>
        <a:bodyPr vertOverflow="clip" wrap="square" lIns="27432" tIns="27432" rIns="27432" bIns="0"/>
        <a:p>
          <a:pPr algn="just">
            <a:defRPr/>
          </a:pPr>
          <a:r>
            <a:rPr lang="en-US" cap="none" sz="1200" b="0" i="0" u="none" baseline="0">
              <a:solidFill>
                <a:srgbClr val="000000"/>
              </a:solidFill>
            </a:rPr>
            <a:t>Significant event are as disclosed in Note XX to the financial statements.</a:t>
          </a:r>
        </a:p>
      </xdr:txBody>
    </xdr:sp>
    <xdr:clientData/>
  </xdr:twoCellAnchor>
  <xdr:twoCellAnchor>
    <xdr:from>
      <xdr:col>0</xdr:col>
      <xdr:colOff>9525</xdr:colOff>
      <xdr:row>173</xdr:row>
      <xdr:rowOff>104775</xdr:rowOff>
    </xdr:from>
    <xdr:to>
      <xdr:col>11</xdr:col>
      <xdr:colOff>1009650</xdr:colOff>
      <xdr:row>179</xdr:row>
      <xdr:rowOff>142875</xdr:rowOff>
    </xdr:to>
    <xdr:sp>
      <xdr:nvSpPr>
        <xdr:cNvPr id="5" name="Text Box 6"/>
        <xdr:cNvSpPr txBox="1">
          <a:spLocks noChangeArrowheads="1"/>
        </xdr:cNvSpPr>
      </xdr:nvSpPr>
      <xdr:spPr>
        <a:xfrm>
          <a:off x="9525" y="28936950"/>
          <a:ext cx="6496050" cy="10096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Times New Roman"/>
              <a:ea typeface="Times New Roman"/>
              <a:cs typeface="Times New Roman"/>
            </a:rPr>
            <a:t>*   Delete where inappropriate
</a:t>
          </a:r>
          <a:r>
            <a:rPr lang="en-US" cap="none" sz="900" b="0" i="0" u="none" baseline="0">
              <a:solidFill>
                <a:srgbClr val="000000"/>
              </a:solidFill>
              <a:latin typeface="Times New Roman"/>
              <a:ea typeface="Times New Roman"/>
              <a:cs typeface="Times New Roman"/>
            </a:rPr>
            <a:t>^^  Re-presentation of the disclosure for prior period/year in the income statement is required 
</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Notes: (i)  If a line item is not applicable, do not put “-” but to remove the entire line instead.
</a:t>
          </a:r>
          <a:r>
            <a:rPr lang="en-US" cap="none" sz="900" b="0" i="0" u="none" baseline="0">
              <a:solidFill>
                <a:srgbClr val="000000"/>
              </a:solidFill>
              <a:latin typeface="Times New Roman"/>
              <a:ea typeface="Times New Roman"/>
              <a:cs typeface="Times New Roman"/>
            </a:rPr>
            <a:t>          : (ii) Separately disclose the nature and amount of item(s) affecting assets, liabilities, equity, net income or cash flow that are  unusual because of their nature, size
</a:t>
          </a:r>
          <a:r>
            <a:rPr lang="en-US" cap="none" sz="900" b="0" i="0" u="none" baseline="0">
              <a:solidFill>
                <a:srgbClr val="000000"/>
              </a:solidFill>
              <a:latin typeface="Times New Roman"/>
              <a:ea typeface="Times New Roman"/>
              <a:cs typeface="Times New Roman"/>
            </a:rPr>
            <a:t>                  or incidence. 
</a:t>
          </a:r>
        </a:p>
      </xdr:txBody>
    </xdr:sp>
    <xdr:clientData/>
  </xdr:twoCellAnchor>
  <xdr:twoCellAnchor>
    <xdr:from>
      <xdr:col>0</xdr:col>
      <xdr:colOff>19050</xdr:colOff>
      <xdr:row>306</xdr:row>
      <xdr:rowOff>19050</xdr:rowOff>
    </xdr:from>
    <xdr:to>
      <xdr:col>11</xdr:col>
      <xdr:colOff>1009650</xdr:colOff>
      <xdr:row>310</xdr:row>
      <xdr:rowOff>133350</xdr:rowOff>
    </xdr:to>
    <xdr:sp>
      <xdr:nvSpPr>
        <xdr:cNvPr id="6" name="Text Box 7"/>
        <xdr:cNvSpPr txBox="1">
          <a:spLocks noChangeArrowheads="1"/>
        </xdr:cNvSpPr>
      </xdr:nvSpPr>
      <xdr:spPr>
        <a:xfrm>
          <a:off x="19050" y="50387250"/>
          <a:ext cx="6486525" cy="7620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Times New Roman"/>
              <a:ea typeface="Times New Roman"/>
              <a:cs typeface="Times New Roman"/>
            </a:rPr>
            <a:t>*   Delete where inappropriate
</a:t>
          </a:r>
          <a:r>
            <a:rPr lang="en-US" cap="none" sz="800" b="0" i="0" u="none" baseline="0">
              <a:solidFill>
                <a:srgbClr val="000000"/>
              </a:solidFill>
              <a:latin typeface="Times New Roman"/>
              <a:ea typeface="Times New Roman"/>
              <a:cs typeface="Times New Roman"/>
            </a:rPr>
            <a:t>^^  Re-presentation of the disclosure for prior period/year in the income statement is required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Notes: (i) If a line item is not applicable, do not put “-” but to remove the entire line instead.
</a:t>
          </a:r>
          <a:r>
            <a:rPr lang="en-US" cap="none" sz="800" b="0" i="0" u="none" baseline="0">
              <a:solidFill>
                <a:srgbClr val="000000"/>
              </a:solidFill>
              <a:latin typeface="Times New Roman"/>
              <a:ea typeface="Times New Roman"/>
              <a:cs typeface="Times New Roman"/>
            </a:rPr>
            <a:t>             : (ii) Separately disclose the nature and amount of item(s) affecting assets, liabilities, equity, net income or cash flow that are  unusual because of their nature, size or 
</a:t>
          </a:r>
          <a:r>
            <a:rPr lang="en-US" cap="none" sz="800" b="0" i="0" u="none" baseline="0">
              <a:solidFill>
                <a:srgbClr val="000000"/>
              </a:solidFill>
              <a:latin typeface="Times New Roman"/>
              <a:ea typeface="Times New Roman"/>
              <a:cs typeface="Times New Roman"/>
            </a:rPr>
            <a:t>                     incidence. 
</a:t>
          </a:r>
        </a:p>
      </xdr:txBody>
    </xdr:sp>
    <xdr:clientData/>
  </xdr:twoCellAnchor>
  <xdr:twoCellAnchor>
    <xdr:from>
      <xdr:col>5</xdr:col>
      <xdr:colOff>771525</xdr:colOff>
      <xdr:row>205</xdr:row>
      <xdr:rowOff>19050</xdr:rowOff>
    </xdr:from>
    <xdr:to>
      <xdr:col>6</xdr:col>
      <xdr:colOff>28575</xdr:colOff>
      <xdr:row>210</xdr:row>
      <xdr:rowOff>47625</xdr:rowOff>
    </xdr:to>
    <xdr:sp>
      <xdr:nvSpPr>
        <xdr:cNvPr id="7" name="Text Box 8"/>
        <xdr:cNvSpPr txBox="1">
          <a:spLocks noChangeArrowheads="1"/>
        </xdr:cNvSpPr>
      </xdr:nvSpPr>
      <xdr:spPr>
        <a:xfrm>
          <a:off x="4362450" y="34032825"/>
          <a:ext cx="171450" cy="83820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5</xdr:col>
      <xdr:colOff>771525</xdr:colOff>
      <xdr:row>212</xdr:row>
      <xdr:rowOff>19050</xdr:rowOff>
    </xdr:from>
    <xdr:to>
      <xdr:col>6</xdr:col>
      <xdr:colOff>28575</xdr:colOff>
      <xdr:row>216</xdr:row>
      <xdr:rowOff>57150</xdr:rowOff>
    </xdr:to>
    <xdr:sp>
      <xdr:nvSpPr>
        <xdr:cNvPr id="8" name="Text Box 10"/>
        <xdr:cNvSpPr txBox="1">
          <a:spLocks noChangeArrowheads="1"/>
        </xdr:cNvSpPr>
      </xdr:nvSpPr>
      <xdr:spPr>
        <a:xfrm>
          <a:off x="4362450" y="35166300"/>
          <a:ext cx="171450" cy="68580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7</xdr:col>
      <xdr:colOff>762000</xdr:colOff>
      <xdr:row>205</xdr:row>
      <xdr:rowOff>19050</xdr:rowOff>
    </xdr:from>
    <xdr:to>
      <xdr:col>8</xdr:col>
      <xdr:colOff>19050</xdr:colOff>
      <xdr:row>210</xdr:row>
      <xdr:rowOff>47625</xdr:rowOff>
    </xdr:to>
    <xdr:sp>
      <xdr:nvSpPr>
        <xdr:cNvPr id="9" name="Text Box 11"/>
        <xdr:cNvSpPr txBox="1">
          <a:spLocks noChangeArrowheads="1"/>
        </xdr:cNvSpPr>
      </xdr:nvSpPr>
      <xdr:spPr>
        <a:xfrm>
          <a:off x="5353050" y="34032825"/>
          <a:ext cx="171450" cy="83820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9</xdr:col>
      <xdr:colOff>781050</xdr:colOff>
      <xdr:row>205</xdr:row>
      <xdr:rowOff>19050</xdr:rowOff>
    </xdr:from>
    <xdr:to>
      <xdr:col>10</xdr:col>
      <xdr:colOff>38100</xdr:colOff>
      <xdr:row>210</xdr:row>
      <xdr:rowOff>47625</xdr:rowOff>
    </xdr:to>
    <xdr:sp>
      <xdr:nvSpPr>
        <xdr:cNvPr id="10" name="Text Box 12"/>
        <xdr:cNvSpPr txBox="1">
          <a:spLocks noChangeArrowheads="1"/>
        </xdr:cNvSpPr>
      </xdr:nvSpPr>
      <xdr:spPr>
        <a:xfrm>
          <a:off x="6372225" y="34032825"/>
          <a:ext cx="133350" cy="83820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11</xdr:col>
      <xdr:colOff>742950</xdr:colOff>
      <xdr:row>205</xdr:row>
      <xdr:rowOff>19050</xdr:rowOff>
    </xdr:from>
    <xdr:to>
      <xdr:col>12</xdr:col>
      <xdr:colOff>0</xdr:colOff>
      <xdr:row>210</xdr:row>
      <xdr:rowOff>28575</xdr:rowOff>
    </xdr:to>
    <xdr:sp>
      <xdr:nvSpPr>
        <xdr:cNvPr id="11" name="Text Box 13"/>
        <xdr:cNvSpPr txBox="1">
          <a:spLocks noChangeArrowheads="1"/>
        </xdr:cNvSpPr>
      </xdr:nvSpPr>
      <xdr:spPr>
        <a:xfrm>
          <a:off x="6505575" y="34032825"/>
          <a:ext cx="0" cy="81915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7</xdr:col>
      <xdr:colOff>762000</xdr:colOff>
      <xdr:row>212</xdr:row>
      <xdr:rowOff>19050</xdr:rowOff>
    </xdr:from>
    <xdr:to>
      <xdr:col>8</xdr:col>
      <xdr:colOff>19050</xdr:colOff>
      <xdr:row>216</xdr:row>
      <xdr:rowOff>47625</xdr:rowOff>
    </xdr:to>
    <xdr:sp>
      <xdr:nvSpPr>
        <xdr:cNvPr id="12" name="Text Box 14"/>
        <xdr:cNvSpPr txBox="1">
          <a:spLocks noChangeArrowheads="1"/>
        </xdr:cNvSpPr>
      </xdr:nvSpPr>
      <xdr:spPr>
        <a:xfrm>
          <a:off x="5353050" y="35166300"/>
          <a:ext cx="171450" cy="676275"/>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9</xdr:col>
      <xdr:colOff>762000</xdr:colOff>
      <xdr:row>212</xdr:row>
      <xdr:rowOff>19050</xdr:rowOff>
    </xdr:from>
    <xdr:to>
      <xdr:col>10</xdr:col>
      <xdr:colOff>19050</xdr:colOff>
      <xdr:row>216</xdr:row>
      <xdr:rowOff>57150</xdr:rowOff>
    </xdr:to>
    <xdr:sp>
      <xdr:nvSpPr>
        <xdr:cNvPr id="13" name="Text Box 15"/>
        <xdr:cNvSpPr txBox="1">
          <a:spLocks noChangeArrowheads="1"/>
        </xdr:cNvSpPr>
      </xdr:nvSpPr>
      <xdr:spPr>
        <a:xfrm>
          <a:off x="6353175" y="35166300"/>
          <a:ext cx="152400" cy="68580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11</xdr:col>
      <xdr:colOff>742950</xdr:colOff>
      <xdr:row>212</xdr:row>
      <xdr:rowOff>19050</xdr:rowOff>
    </xdr:from>
    <xdr:to>
      <xdr:col>12</xdr:col>
      <xdr:colOff>0</xdr:colOff>
      <xdr:row>216</xdr:row>
      <xdr:rowOff>57150</xdr:rowOff>
    </xdr:to>
    <xdr:sp>
      <xdr:nvSpPr>
        <xdr:cNvPr id="14" name="Text Box 16"/>
        <xdr:cNvSpPr txBox="1">
          <a:spLocks noChangeArrowheads="1"/>
        </xdr:cNvSpPr>
      </xdr:nvSpPr>
      <xdr:spPr>
        <a:xfrm>
          <a:off x="6505575" y="35166300"/>
          <a:ext cx="0" cy="68580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0</xdr:col>
      <xdr:colOff>28575</xdr:colOff>
      <xdr:row>238</xdr:row>
      <xdr:rowOff>57150</xdr:rowOff>
    </xdr:from>
    <xdr:to>
      <xdr:col>11</xdr:col>
      <xdr:colOff>1019175</xdr:colOff>
      <xdr:row>244</xdr:row>
      <xdr:rowOff>142875</xdr:rowOff>
    </xdr:to>
    <xdr:sp>
      <xdr:nvSpPr>
        <xdr:cNvPr id="15" name="Text Box 18"/>
        <xdr:cNvSpPr txBox="1">
          <a:spLocks noChangeArrowheads="1"/>
        </xdr:cNvSpPr>
      </xdr:nvSpPr>
      <xdr:spPr>
        <a:xfrm>
          <a:off x="28575" y="39414450"/>
          <a:ext cx="6477000" cy="1057275"/>
        </a:xfrm>
        <a:prstGeom prst="rect">
          <a:avLst/>
        </a:prstGeom>
        <a:solidFill>
          <a:srgbClr val="FFFFFF"/>
        </a:solidFill>
        <a:ln w="9525" cmpd="sng">
          <a:noFill/>
        </a:ln>
      </xdr:spPr>
      <xdr:txBody>
        <a:bodyPr vertOverflow="clip" wrap="square" lIns="27432" tIns="22860" rIns="27432" bIns="0"/>
        <a:p>
          <a:pPr algn="just">
            <a:defRPr/>
          </a:pPr>
          <a:r>
            <a:rPr lang="en-US" cap="none" sz="800" b="0" i="0" u="none" baseline="0">
              <a:solidFill>
                <a:srgbClr val="000000"/>
              </a:solidFill>
              <a:latin typeface="Times New Roman"/>
              <a:ea typeface="Times New Roman"/>
              <a:cs typeface="Times New Roman"/>
            </a:rPr>
            <a:t>*    Delete where inappropriate
</a:t>
          </a:r>
          <a:r>
            <a:rPr lang="en-US" cap="none" sz="800" b="0" i="0" u="none" baseline="0">
              <a:solidFill>
                <a:srgbClr val="000000"/>
              </a:solidFill>
              <a:latin typeface="Times New Roman"/>
              <a:ea typeface="Times New Roman"/>
              <a:cs typeface="Times New Roman"/>
            </a:rPr>
            <a:t>^^  Re-presentation of the disclosure for prior period/year in the income statement is required
</a:t>
          </a:r>
          <a:r>
            <a:rPr lang="en-US" cap="none" sz="800" b="0" i="0" u="none" baseline="0">
              <a:solidFill>
                <a:srgbClr val="000000"/>
              </a:solidFill>
              <a:latin typeface="Times New Roman"/>
              <a:ea typeface="Times New Roman"/>
              <a:cs typeface="Times New Roman"/>
            </a:rPr>
            <a:t>#  Ordinary shares that will be issued upon conversion of a mandatorily convertible instrument is included in the calculation of basic     earnings/(loss) per share from the date the 
</a:t>
          </a:r>
          <a:r>
            <a:rPr lang="en-US" cap="none" sz="800" b="0" i="0" u="none" baseline="0">
              <a:solidFill>
                <a:srgbClr val="000000"/>
              </a:solidFill>
              <a:latin typeface="Times New Roman"/>
              <a:ea typeface="Times New Roman"/>
              <a:cs typeface="Times New Roman"/>
            </a:rPr>
            <a:t>     contract is entered into 
</a:t>
          </a:r>
          <a:r>
            <a:rPr lang="en-US" cap="none" sz="800" b="0" i="0" u="none" baseline="0">
              <a:solidFill>
                <a:srgbClr val="000000"/>
              </a:solidFill>
              <a:latin typeface="Times New Roman"/>
              <a:ea typeface="Times New Roman"/>
              <a:cs typeface="Times New Roman"/>
            </a:rPr>
            <a:t>@ EPS in 2 decimal point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Notes: (i) If a line item is not applicable, do not put “-“  but to remove the entire line instead.
</a:t>
          </a:r>
          <a:r>
            <a:rPr lang="en-US" cap="none" sz="800" b="0" i="0" u="none" baseline="0">
              <a:solidFill>
                <a:srgbClr val="000000"/>
              </a:solidFill>
              <a:latin typeface="Times New Roman"/>
              <a:ea typeface="Times New Roman"/>
              <a:cs typeface="Times New Roman"/>
            </a:rPr>
            <a:t>             : (ii) Separately disclose the nature and amount of item(s) affecting assets, liabilities, equity, net income or cash flow that are unusual because of their nature, size or 
</a:t>
          </a:r>
          <a:r>
            <a:rPr lang="en-US" cap="none" sz="800" b="0" i="0" u="none" baseline="0">
              <a:solidFill>
                <a:srgbClr val="000000"/>
              </a:solidFill>
              <a:latin typeface="Times New Roman"/>
              <a:ea typeface="Times New Roman"/>
              <a:cs typeface="Times New Roman"/>
            </a:rPr>
            <a:t>                     incidence. 
</a:t>
          </a:r>
        </a:p>
      </xdr:txBody>
    </xdr:sp>
    <xdr:clientData/>
  </xdr:twoCellAnchor>
  <xdr:twoCellAnchor>
    <xdr:from>
      <xdr:col>0</xdr:col>
      <xdr:colOff>19050</xdr:colOff>
      <xdr:row>291</xdr:row>
      <xdr:rowOff>19050</xdr:rowOff>
    </xdr:from>
    <xdr:to>
      <xdr:col>11</xdr:col>
      <xdr:colOff>1009650</xdr:colOff>
      <xdr:row>292</xdr:row>
      <xdr:rowOff>95250</xdr:rowOff>
    </xdr:to>
    <xdr:sp>
      <xdr:nvSpPr>
        <xdr:cNvPr id="16" name="Text Box 19"/>
        <xdr:cNvSpPr txBox="1">
          <a:spLocks noChangeArrowheads="1"/>
        </xdr:cNvSpPr>
      </xdr:nvSpPr>
      <xdr:spPr>
        <a:xfrm>
          <a:off x="19050" y="47958375"/>
          <a:ext cx="6486525" cy="238125"/>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rPr>
            <a:t>The accompanying notes form an integral part of these condensed consolidated interim financial statements.
</a:t>
          </a:r>
        </a:p>
      </xdr:txBody>
    </xdr:sp>
    <xdr:clientData/>
  </xdr:twoCellAnchor>
  <xdr:twoCellAnchor>
    <xdr:from>
      <xdr:col>0</xdr:col>
      <xdr:colOff>19050</xdr:colOff>
      <xdr:row>218</xdr:row>
      <xdr:rowOff>19050</xdr:rowOff>
    </xdr:from>
    <xdr:to>
      <xdr:col>11</xdr:col>
      <xdr:colOff>1009650</xdr:colOff>
      <xdr:row>223</xdr:row>
      <xdr:rowOff>0</xdr:rowOff>
    </xdr:to>
    <xdr:sp>
      <xdr:nvSpPr>
        <xdr:cNvPr id="17" name="Text Box 20"/>
        <xdr:cNvSpPr txBox="1">
          <a:spLocks noChangeArrowheads="1"/>
        </xdr:cNvSpPr>
      </xdr:nvSpPr>
      <xdr:spPr>
        <a:xfrm>
          <a:off x="19050" y="36137850"/>
          <a:ext cx="6486525" cy="790575"/>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The condensed Consolidated Income Statement should be read in conjunction with the Annual Audited Financial Statements for the year ended 31 December 2009.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accompanying notes form an integral part of these condensed consolidated interim financial statements.
</a:t>
          </a:r>
        </a:p>
      </xdr:txBody>
    </xdr:sp>
    <xdr:clientData/>
  </xdr:twoCellAnchor>
  <xdr:twoCellAnchor>
    <xdr:from>
      <xdr:col>0</xdr:col>
      <xdr:colOff>19050</xdr:colOff>
      <xdr:row>160</xdr:row>
      <xdr:rowOff>19050</xdr:rowOff>
    </xdr:from>
    <xdr:to>
      <xdr:col>11</xdr:col>
      <xdr:colOff>1009650</xdr:colOff>
      <xdr:row>161</xdr:row>
      <xdr:rowOff>95250</xdr:rowOff>
    </xdr:to>
    <xdr:sp>
      <xdr:nvSpPr>
        <xdr:cNvPr id="18" name="Text Box 19"/>
        <xdr:cNvSpPr txBox="1">
          <a:spLocks noChangeArrowheads="1"/>
        </xdr:cNvSpPr>
      </xdr:nvSpPr>
      <xdr:spPr>
        <a:xfrm>
          <a:off x="19050" y="26746200"/>
          <a:ext cx="6486525" cy="238125"/>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rPr>
            <a:t>The accompanying notes form an integral part of these condensed consolidated interim financial statements.
</a:t>
          </a:r>
        </a:p>
      </xdr:txBody>
    </xdr:sp>
    <xdr:clientData/>
  </xdr:twoCellAnchor>
  <xdr:twoCellAnchor>
    <xdr:from>
      <xdr:col>0</xdr:col>
      <xdr:colOff>0</xdr:colOff>
      <xdr:row>0</xdr:row>
      <xdr:rowOff>0</xdr:rowOff>
    </xdr:from>
    <xdr:to>
      <xdr:col>9</xdr:col>
      <xdr:colOff>914400</xdr:colOff>
      <xdr:row>0</xdr:row>
      <xdr:rowOff>0</xdr:rowOff>
    </xdr:to>
    <xdr:sp>
      <xdr:nvSpPr>
        <xdr:cNvPr id="19" name="Text 184"/>
        <xdr:cNvSpPr txBox="1">
          <a:spLocks noChangeArrowheads="1"/>
        </xdr:cNvSpPr>
      </xdr:nvSpPr>
      <xdr:spPr>
        <a:xfrm>
          <a:off x="0" y="0"/>
          <a:ext cx="65055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During the financial year, the issued and paid up share capital of the Company was increased from RM2 to RM20,000,000 by the issue of 19,999,998 new ordinary shares of RM1 each credited as fully paid satisfied by the capitalisation of RM19,999,998 of the advances from corporate shareholders.</a:t>
          </a:r>
        </a:p>
      </xdr:txBody>
    </xdr:sp>
    <xdr:clientData/>
  </xdr:twoCellAnchor>
  <xdr:twoCellAnchor>
    <xdr:from>
      <xdr:col>0</xdr:col>
      <xdr:colOff>0</xdr:colOff>
      <xdr:row>0</xdr:row>
      <xdr:rowOff>0</xdr:rowOff>
    </xdr:from>
    <xdr:to>
      <xdr:col>10</xdr:col>
      <xdr:colOff>9525</xdr:colOff>
      <xdr:row>0</xdr:row>
      <xdr:rowOff>0</xdr:rowOff>
    </xdr:to>
    <xdr:sp>
      <xdr:nvSpPr>
        <xdr:cNvPr id="20" name="Text 189"/>
        <xdr:cNvSpPr txBox="1">
          <a:spLocks noChangeArrowheads="1"/>
        </xdr:cNvSpPr>
      </xdr:nvSpPr>
      <xdr:spPr>
        <a:xfrm>
          <a:off x="0" y="0"/>
          <a:ext cx="65055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Significant events subsequent to the balance sheet date are disclosed in Note 12 to the accounts.</a:t>
          </a:r>
        </a:p>
      </xdr:txBody>
    </xdr:sp>
    <xdr:clientData/>
  </xdr:twoCellAnchor>
  <xdr:twoCellAnchor>
    <xdr:from>
      <xdr:col>0</xdr:col>
      <xdr:colOff>19050</xdr:colOff>
      <xdr:row>0</xdr:row>
      <xdr:rowOff>0</xdr:rowOff>
    </xdr:from>
    <xdr:to>
      <xdr:col>9</xdr:col>
      <xdr:colOff>914400</xdr:colOff>
      <xdr:row>0</xdr:row>
      <xdr:rowOff>0</xdr:rowOff>
    </xdr:to>
    <xdr:sp>
      <xdr:nvSpPr>
        <xdr:cNvPr id="21" name="Text 181"/>
        <xdr:cNvSpPr txBox="1">
          <a:spLocks noChangeArrowheads="1"/>
        </xdr:cNvSpPr>
      </xdr:nvSpPr>
      <xdr:spPr>
        <a:xfrm>
          <a:off x="19050" y="0"/>
          <a:ext cx="6486525" cy="0"/>
        </a:xfrm>
        <a:prstGeom prst="rect">
          <a:avLst/>
        </a:prstGeom>
        <a:noFill/>
        <a:ln w="0" cmpd="sng">
          <a:noFill/>
        </a:ln>
      </xdr:spPr>
      <xdr:txBody>
        <a:bodyPr vertOverflow="clip" wrap="square" lIns="27432" tIns="27432" rIns="27432" bIns="0"/>
        <a:p>
          <a:pPr algn="just">
            <a:defRPr/>
          </a:pPr>
          <a:r>
            <a:rPr lang="en-US" cap="none" sz="1200" b="0" i="0" u="none" baseline="0">
              <a:solidFill>
                <a:srgbClr val="000000"/>
              </a:solidFill>
            </a:rPr>
            <a:t>Significant event during the year is disclosed in Note 12 to the financial statements.</a:t>
          </a:r>
        </a:p>
      </xdr:txBody>
    </xdr:sp>
    <xdr:clientData/>
  </xdr:twoCellAnchor>
  <xdr:twoCellAnchor>
    <xdr:from>
      <xdr:col>0</xdr:col>
      <xdr:colOff>0</xdr:colOff>
      <xdr:row>0</xdr:row>
      <xdr:rowOff>0</xdr:rowOff>
    </xdr:from>
    <xdr:to>
      <xdr:col>9</xdr:col>
      <xdr:colOff>914400</xdr:colOff>
      <xdr:row>0</xdr:row>
      <xdr:rowOff>0</xdr:rowOff>
    </xdr:to>
    <xdr:sp>
      <xdr:nvSpPr>
        <xdr:cNvPr id="22" name="Text 181"/>
        <xdr:cNvSpPr txBox="1">
          <a:spLocks noChangeArrowheads="1"/>
        </xdr:cNvSpPr>
      </xdr:nvSpPr>
      <xdr:spPr>
        <a:xfrm>
          <a:off x="0" y="0"/>
          <a:ext cx="6505575" cy="0"/>
        </a:xfrm>
        <a:prstGeom prst="rect">
          <a:avLst/>
        </a:prstGeom>
        <a:noFill/>
        <a:ln w="0" cmpd="sng">
          <a:noFill/>
        </a:ln>
      </xdr:spPr>
      <xdr:txBody>
        <a:bodyPr vertOverflow="clip" wrap="square" lIns="27432" tIns="27432" rIns="27432" bIns="0"/>
        <a:p>
          <a:pPr algn="just">
            <a:defRPr/>
          </a:pPr>
          <a:r>
            <a:rPr lang="en-US" cap="none" sz="1200" b="0" i="0" u="none" baseline="0">
              <a:solidFill>
                <a:srgbClr val="000000"/>
              </a:solidFill>
            </a:rPr>
            <a:t>Significant event are as disclosed in Note XX to the financial statements.</a:t>
          </a:r>
        </a:p>
      </xdr:txBody>
    </xdr:sp>
    <xdr:clientData/>
  </xdr:twoCellAnchor>
  <xdr:twoCellAnchor>
    <xdr:from>
      <xdr:col>0</xdr:col>
      <xdr:colOff>19050</xdr:colOff>
      <xdr:row>0</xdr:row>
      <xdr:rowOff>0</xdr:rowOff>
    </xdr:from>
    <xdr:to>
      <xdr:col>11</xdr:col>
      <xdr:colOff>1009650</xdr:colOff>
      <xdr:row>0</xdr:row>
      <xdr:rowOff>0</xdr:rowOff>
    </xdr:to>
    <xdr:sp>
      <xdr:nvSpPr>
        <xdr:cNvPr id="23" name="Text Box 20"/>
        <xdr:cNvSpPr txBox="1">
          <a:spLocks noChangeArrowheads="1"/>
        </xdr:cNvSpPr>
      </xdr:nvSpPr>
      <xdr:spPr>
        <a:xfrm>
          <a:off x="19050" y="0"/>
          <a:ext cx="6486525" cy="0"/>
        </a:xfrm>
        <a:prstGeom prst="rect">
          <a:avLst/>
        </a:prstGeom>
        <a:solidFill>
          <a:srgbClr val="FFFFFF"/>
        </a:solidFill>
        <a:ln w="9525" cmpd="sng">
          <a:noFill/>
        </a:ln>
      </xdr:spPr>
      <xdr:txBody>
        <a:bodyPr vertOverflow="clip" wrap="square" lIns="27432" tIns="27432" rIns="0" bIns="0"/>
        <a:p>
          <a:pPr algn="just">
            <a:defRPr/>
          </a:pPr>
          <a:r>
            <a:rPr lang="en-US" cap="none" sz="1200" b="0" i="0" u="none" baseline="0">
              <a:solidFill>
                <a:srgbClr val="000000"/>
              </a:solidFill>
              <a:latin typeface="Times New Roman"/>
              <a:ea typeface="Times New Roman"/>
              <a:cs typeface="Times New Roman"/>
            </a:rPr>
            <a:t>The condensed Consolidated Income Statement should be read in conjunction with the Annual Audited Financial Statements for the year ended 31 December 2009.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accompanying notes form an integral part of these condensed consolidated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12</xdr:row>
      <xdr:rowOff>9525</xdr:rowOff>
    </xdr:from>
    <xdr:ext cx="5581650" cy="2381250"/>
    <xdr:sp>
      <xdr:nvSpPr>
        <xdr:cNvPr id="1" name="Text Box 1"/>
        <xdr:cNvSpPr txBox="1">
          <a:spLocks noChangeArrowheads="1"/>
        </xdr:cNvSpPr>
      </xdr:nvSpPr>
      <xdr:spPr>
        <a:xfrm>
          <a:off x="457200" y="2238375"/>
          <a:ext cx="5581650" cy="23812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interim financial statements are unaudited and have been prepared in accordance with the FRS 134, "Interim Financial Reporting" issued by the Malaysian Accounting Standards Board and paragraph 9.22 of the Listing Requirements of Bursa Malaysia Securities Berhad and should be read in conjunction with the Group's annual audited financial statements for the year ended 31 December 2009.
The accounting policies and methods of computation adopted by the Group in this report are consistent with those adopted in the annual audited financial statements for the year ended 31 December 2009, except for the adoption of new/revised FRSs that are effective 1 January 2010. These new/revised FRSs does not have any significant impact on the financial position or results except for change in disclosure format.</a:t>
          </a:r>
        </a:p>
      </xdr:txBody>
    </xdr:sp>
    <xdr:clientData/>
  </xdr:oneCellAnchor>
  <xdr:oneCellAnchor>
    <xdr:from>
      <xdr:col>0</xdr:col>
      <xdr:colOff>428625</xdr:colOff>
      <xdr:row>27</xdr:row>
      <xdr:rowOff>19050</xdr:rowOff>
    </xdr:from>
    <xdr:ext cx="5610225" cy="390525"/>
    <xdr:sp>
      <xdr:nvSpPr>
        <xdr:cNvPr id="2" name="Text Box 2"/>
        <xdr:cNvSpPr txBox="1">
          <a:spLocks noChangeArrowheads="1"/>
        </xdr:cNvSpPr>
      </xdr:nvSpPr>
      <xdr:spPr>
        <a:xfrm>
          <a:off x="428625" y="5086350"/>
          <a:ext cx="5610225" cy="39052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 audit report of the preceding year annual financial statements was not qualified.</a:t>
          </a:r>
        </a:p>
      </xdr:txBody>
    </xdr:sp>
    <xdr:clientData/>
  </xdr:oneCellAnchor>
  <xdr:oneCellAnchor>
    <xdr:from>
      <xdr:col>1</xdr:col>
      <xdr:colOff>0</xdr:colOff>
      <xdr:row>32</xdr:row>
      <xdr:rowOff>19050</xdr:rowOff>
    </xdr:from>
    <xdr:ext cx="5581650" cy="295275"/>
    <xdr:sp>
      <xdr:nvSpPr>
        <xdr:cNvPr id="3" name="Text Box 3"/>
        <xdr:cNvSpPr txBox="1">
          <a:spLocks noChangeArrowheads="1"/>
        </xdr:cNvSpPr>
      </xdr:nvSpPr>
      <xdr:spPr>
        <a:xfrm>
          <a:off x="447675" y="6010275"/>
          <a:ext cx="5581650" cy="29527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 business of the Group is generally not subject to seasonal changes.</a:t>
          </a:r>
        </a:p>
      </xdr:txBody>
    </xdr:sp>
    <xdr:clientData/>
  </xdr:oneCellAnchor>
  <xdr:oneCellAnchor>
    <xdr:from>
      <xdr:col>1</xdr:col>
      <xdr:colOff>28575</xdr:colOff>
      <xdr:row>38</xdr:row>
      <xdr:rowOff>9525</xdr:rowOff>
    </xdr:from>
    <xdr:ext cx="5562600" cy="552450"/>
    <xdr:sp>
      <xdr:nvSpPr>
        <xdr:cNvPr id="4" name="Text Box 4"/>
        <xdr:cNvSpPr txBox="1">
          <a:spLocks noChangeArrowheads="1"/>
        </xdr:cNvSpPr>
      </xdr:nvSpPr>
      <xdr:spPr>
        <a:xfrm>
          <a:off x="476250" y="7124700"/>
          <a:ext cx="5562600" cy="5524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unusual items affecting assets, liabilities, equity, net income or cash flows of the Group for the current financial quarter ended 31 March 2010. </a:t>
          </a:r>
        </a:p>
      </xdr:txBody>
    </xdr:sp>
    <xdr:clientData/>
  </xdr:oneCellAnchor>
  <xdr:oneCellAnchor>
    <xdr:from>
      <xdr:col>1</xdr:col>
      <xdr:colOff>9525</xdr:colOff>
      <xdr:row>44</xdr:row>
      <xdr:rowOff>0</xdr:rowOff>
    </xdr:from>
    <xdr:ext cx="5572125" cy="628650"/>
    <xdr:sp>
      <xdr:nvSpPr>
        <xdr:cNvPr id="5" name="Text Box 5"/>
        <xdr:cNvSpPr txBox="1">
          <a:spLocks noChangeArrowheads="1"/>
        </xdr:cNvSpPr>
      </xdr:nvSpPr>
      <xdr:spPr>
        <a:xfrm>
          <a:off x="457200" y="8315325"/>
          <a:ext cx="5572125" cy="6286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changes in estimates of amounts reported in prior financial years that have a material effect on the results for the current financial quarter.</a:t>
          </a:r>
        </a:p>
      </xdr:txBody>
    </xdr:sp>
    <xdr:clientData/>
  </xdr:oneCellAnchor>
  <xdr:oneCellAnchor>
    <xdr:from>
      <xdr:col>1</xdr:col>
      <xdr:colOff>0</xdr:colOff>
      <xdr:row>49</xdr:row>
      <xdr:rowOff>0</xdr:rowOff>
    </xdr:from>
    <xdr:ext cx="5581650" cy="533400"/>
    <xdr:sp>
      <xdr:nvSpPr>
        <xdr:cNvPr id="6" name="Text Box 6"/>
        <xdr:cNvSpPr txBox="1">
          <a:spLocks noChangeArrowheads="1"/>
        </xdr:cNvSpPr>
      </xdr:nvSpPr>
      <xdr:spPr>
        <a:xfrm>
          <a:off x="447675" y="9315450"/>
          <a:ext cx="5581650" cy="5334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issuance and repayment of debt and equity securities during the financial quarter ended 31 March 2010.</a:t>
          </a:r>
        </a:p>
      </xdr:txBody>
    </xdr:sp>
    <xdr:clientData/>
  </xdr:oneCellAnchor>
  <xdr:oneCellAnchor>
    <xdr:from>
      <xdr:col>0</xdr:col>
      <xdr:colOff>438150</xdr:colOff>
      <xdr:row>55</xdr:row>
      <xdr:rowOff>0</xdr:rowOff>
    </xdr:from>
    <xdr:ext cx="5591175" cy="314325"/>
    <xdr:sp>
      <xdr:nvSpPr>
        <xdr:cNvPr id="7" name="Text Box 7"/>
        <xdr:cNvSpPr txBox="1">
          <a:spLocks noChangeArrowheads="1"/>
        </xdr:cNvSpPr>
      </xdr:nvSpPr>
      <xdr:spPr>
        <a:xfrm>
          <a:off x="438150" y="10515600"/>
          <a:ext cx="5591175" cy="3143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No dividend was paid during the current financial period.</a:t>
          </a:r>
        </a:p>
      </xdr:txBody>
    </xdr:sp>
    <xdr:clientData/>
  </xdr:oneCellAnchor>
  <xdr:oneCellAnchor>
    <xdr:from>
      <xdr:col>1</xdr:col>
      <xdr:colOff>19050</xdr:colOff>
      <xdr:row>77</xdr:row>
      <xdr:rowOff>28575</xdr:rowOff>
    </xdr:from>
    <xdr:ext cx="5562600" cy="676275"/>
    <xdr:sp>
      <xdr:nvSpPr>
        <xdr:cNvPr id="8" name="Text Box 8"/>
        <xdr:cNvSpPr txBox="1">
          <a:spLocks noChangeArrowheads="1"/>
        </xdr:cNvSpPr>
      </xdr:nvSpPr>
      <xdr:spPr>
        <a:xfrm>
          <a:off x="466725" y="14658975"/>
          <a:ext cx="5562600" cy="6762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Segmental information relating to geographical areas of operations has not been presented as the Group operates only in Malaysia.</a:t>
          </a:r>
        </a:p>
      </xdr:txBody>
    </xdr:sp>
    <xdr:clientData/>
  </xdr:oneCellAnchor>
  <xdr:oneCellAnchor>
    <xdr:from>
      <xdr:col>1</xdr:col>
      <xdr:colOff>19050</xdr:colOff>
      <xdr:row>83</xdr:row>
      <xdr:rowOff>0</xdr:rowOff>
    </xdr:from>
    <xdr:ext cx="5562600" cy="609600"/>
    <xdr:sp>
      <xdr:nvSpPr>
        <xdr:cNvPr id="9" name="Text Box 9"/>
        <xdr:cNvSpPr txBox="1">
          <a:spLocks noChangeArrowheads="1"/>
        </xdr:cNvSpPr>
      </xdr:nvSpPr>
      <xdr:spPr>
        <a:xfrm>
          <a:off x="466725" y="15830550"/>
          <a:ext cx="5562600" cy="6096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carrying amount of property, plant and equipment is at cost less accumulated depreciation and impairment losses.</a:t>
          </a:r>
        </a:p>
      </xdr:txBody>
    </xdr:sp>
    <xdr:clientData/>
  </xdr:oneCellAnchor>
  <xdr:oneCellAnchor>
    <xdr:from>
      <xdr:col>1</xdr:col>
      <xdr:colOff>0</xdr:colOff>
      <xdr:row>89</xdr:row>
      <xdr:rowOff>0</xdr:rowOff>
    </xdr:from>
    <xdr:ext cx="5581650" cy="352425"/>
    <xdr:sp>
      <xdr:nvSpPr>
        <xdr:cNvPr id="10" name="Text Box 10"/>
        <xdr:cNvSpPr txBox="1">
          <a:spLocks noChangeArrowheads="1"/>
        </xdr:cNvSpPr>
      </xdr:nvSpPr>
      <xdr:spPr>
        <a:xfrm>
          <a:off x="447675" y="17030700"/>
          <a:ext cx="5581650" cy="3524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are no material events subsequent to the end of the financial quarter to be disclosed.</a:t>
          </a:r>
        </a:p>
      </xdr:txBody>
    </xdr:sp>
    <xdr:clientData/>
  </xdr:oneCellAnchor>
  <xdr:oneCellAnchor>
    <xdr:from>
      <xdr:col>1</xdr:col>
      <xdr:colOff>19050</xdr:colOff>
      <xdr:row>93</xdr:row>
      <xdr:rowOff>180975</xdr:rowOff>
    </xdr:from>
    <xdr:ext cx="5562600" cy="1466850"/>
    <xdr:sp>
      <xdr:nvSpPr>
        <xdr:cNvPr id="11" name="Text Box 11"/>
        <xdr:cNvSpPr txBox="1">
          <a:spLocks noChangeArrowheads="1"/>
        </xdr:cNvSpPr>
      </xdr:nvSpPr>
      <xdr:spPr>
        <a:xfrm>
          <a:off x="466725" y="17992725"/>
          <a:ext cx="5562600" cy="14668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Group has on 19 March 2010 announced that members' voluntary winding-up proceedings have commenced for three dormant/inactive subsidiaries i.e. Asas Struktur Sdn Bhd, Mega Pascal EC Sdn Bhd and Pintar Citra Sdn Bhd. 
Other than the above, there were no other changes in the composition of the Group during the financial quarter ended 31 March 2010.</a:t>
          </a:r>
        </a:p>
      </xdr:txBody>
    </xdr:sp>
    <xdr:clientData/>
  </xdr:oneCellAnchor>
  <xdr:oneCellAnchor>
    <xdr:from>
      <xdr:col>1</xdr:col>
      <xdr:colOff>57150</xdr:colOff>
      <xdr:row>104</xdr:row>
      <xdr:rowOff>38100</xdr:rowOff>
    </xdr:from>
    <xdr:ext cx="5524500" cy="533400"/>
    <xdr:sp>
      <xdr:nvSpPr>
        <xdr:cNvPr id="12" name="Text Box 12"/>
        <xdr:cNvSpPr txBox="1">
          <a:spLocks noChangeArrowheads="1"/>
        </xdr:cNvSpPr>
      </xdr:nvSpPr>
      <xdr:spPr>
        <a:xfrm>
          <a:off x="504825" y="20050125"/>
          <a:ext cx="5524500" cy="5334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material contingent liabilities and capital commitments as at the date of this report.</a:t>
          </a:r>
        </a:p>
      </xdr:txBody>
    </xdr:sp>
    <xdr:clientData/>
  </xdr:oneCellAnchor>
  <xdr:oneCellAnchor>
    <xdr:from>
      <xdr:col>1</xdr:col>
      <xdr:colOff>0</xdr:colOff>
      <xdr:row>120</xdr:row>
      <xdr:rowOff>0</xdr:rowOff>
    </xdr:from>
    <xdr:ext cx="5591175" cy="1219200"/>
    <xdr:sp>
      <xdr:nvSpPr>
        <xdr:cNvPr id="13" name="Text Box 13"/>
        <xdr:cNvSpPr txBox="1">
          <a:spLocks noChangeArrowheads="1"/>
        </xdr:cNvSpPr>
      </xdr:nvSpPr>
      <xdr:spPr>
        <a:xfrm>
          <a:off x="447675" y="23212425"/>
          <a:ext cx="5591175" cy="12192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Group recorded a revenue of RM5.181 million and a profit of RM1.498 million for the financial period ended 31st March 2010. For the corresponding period of 2009, Group revenue was RM1.844 million while loss was RM112,000. Group revenue was stronger due mainly to improved sales of the development properties at Nibong Tebal, Penang. Group profit increased in line with the improvement in revenue.</a:t>
          </a:r>
        </a:p>
      </xdr:txBody>
    </xdr:sp>
    <xdr:clientData/>
  </xdr:oneCellAnchor>
  <xdr:oneCellAnchor>
    <xdr:from>
      <xdr:col>1</xdr:col>
      <xdr:colOff>9525</xdr:colOff>
      <xdr:row>129</xdr:row>
      <xdr:rowOff>19050</xdr:rowOff>
    </xdr:from>
    <xdr:ext cx="5581650" cy="800100"/>
    <xdr:sp>
      <xdr:nvSpPr>
        <xdr:cNvPr id="14" name="Text Box 14"/>
        <xdr:cNvSpPr txBox="1">
          <a:spLocks noChangeArrowheads="1"/>
        </xdr:cNvSpPr>
      </xdr:nvSpPr>
      <xdr:spPr>
        <a:xfrm>
          <a:off x="457200" y="25031700"/>
          <a:ext cx="5581650" cy="8001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For the 1st quarter 2010, the Group recorded a revenue and profit of RM5.181 million and RM1.498 million respectively. For the 4th quarter 2009, Group revenue and profit was RM2.629 million and RM1.709 million respectively. 
</a:t>
          </a:r>
        </a:p>
      </xdr:txBody>
    </xdr:sp>
    <xdr:clientData/>
  </xdr:oneCellAnchor>
  <xdr:oneCellAnchor>
    <xdr:from>
      <xdr:col>1</xdr:col>
      <xdr:colOff>19050</xdr:colOff>
      <xdr:row>136</xdr:row>
      <xdr:rowOff>19050</xdr:rowOff>
    </xdr:from>
    <xdr:ext cx="5562600" cy="371475"/>
    <xdr:sp>
      <xdr:nvSpPr>
        <xdr:cNvPr id="15" name="Text Box 15"/>
        <xdr:cNvSpPr txBox="1">
          <a:spLocks noChangeArrowheads="1"/>
        </xdr:cNvSpPr>
      </xdr:nvSpPr>
      <xdr:spPr>
        <a:xfrm>
          <a:off x="466725" y="26431875"/>
          <a:ext cx="5562600" cy="3714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Barring any unforseen circumstances, the Group's performance for 2010 should be satisfactory.</a:t>
          </a:r>
        </a:p>
      </xdr:txBody>
    </xdr:sp>
    <xdr:clientData/>
  </xdr:oneCellAnchor>
  <xdr:oneCellAnchor>
    <xdr:from>
      <xdr:col>1</xdr:col>
      <xdr:colOff>0</xdr:colOff>
      <xdr:row>140</xdr:row>
      <xdr:rowOff>171450</xdr:rowOff>
    </xdr:from>
    <xdr:ext cx="5581650" cy="333375"/>
    <xdr:sp>
      <xdr:nvSpPr>
        <xdr:cNvPr id="16" name="Text Box 16"/>
        <xdr:cNvSpPr txBox="1">
          <a:spLocks noChangeArrowheads="1"/>
        </xdr:cNvSpPr>
      </xdr:nvSpPr>
      <xdr:spPr>
        <a:xfrm>
          <a:off x="447675" y="27384375"/>
          <a:ext cx="5581650" cy="3333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Not applicable as there was no profit forecast or profit guarantee issued.</a:t>
          </a:r>
        </a:p>
      </xdr:txBody>
    </xdr:sp>
    <xdr:clientData/>
  </xdr:oneCellAnchor>
  <xdr:oneCellAnchor>
    <xdr:from>
      <xdr:col>1</xdr:col>
      <xdr:colOff>19050</xdr:colOff>
      <xdr:row>156</xdr:row>
      <xdr:rowOff>9525</xdr:rowOff>
    </xdr:from>
    <xdr:ext cx="5562600" cy="542925"/>
    <xdr:sp>
      <xdr:nvSpPr>
        <xdr:cNvPr id="17" name="Text Box 17"/>
        <xdr:cNvSpPr txBox="1">
          <a:spLocks noChangeArrowheads="1"/>
        </xdr:cNvSpPr>
      </xdr:nvSpPr>
      <xdr:spPr>
        <a:xfrm>
          <a:off x="466725" y="30346650"/>
          <a:ext cx="5562600" cy="5429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sale of unquoted investments and properties (not in the ordinary course of business of the Group) during the current financial period.</a:t>
          </a:r>
        </a:p>
      </xdr:txBody>
    </xdr:sp>
    <xdr:clientData/>
  </xdr:oneCellAnchor>
  <xdr:oneCellAnchor>
    <xdr:from>
      <xdr:col>2</xdr:col>
      <xdr:colOff>9525</xdr:colOff>
      <xdr:row>161</xdr:row>
      <xdr:rowOff>190500</xdr:rowOff>
    </xdr:from>
    <xdr:ext cx="5324475" cy="923925"/>
    <xdr:sp>
      <xdr:nvSpPr>
        <xdr:cNvPr id="18" name="Text Box 18"/>
        <xdr:cNvSpPr txBox="1">
          <a:spLocks noChangeArrowheads="1"/>
        </xdr:cNvSpPr>
      </xdr:nvSpPr>
      <xdr:spPr>
        <a:xfrm>
          <a:off x="704850" y="31527750"/>
          <a:ext cx="5324475" cy="9239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There were no purchases and disposal of quoted securities during the current financial period; and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There were no investments in quoted securities as at the end of the current financial period.</a:t>
          </a:r>
        </a:p>
      </xdr:txBody>
    </xdr:sp>
    <xdr:clientData/>
  </xdr:oneCellAnchor>
  <xdr:oneCellAnchor>
    <xdr:from>
      <xdr:col>1</xdr:col>
      <xdr:colOff>0</xdr:colOff>
      <xdr:row>211</xdr:row>
      <xdr:rowOff>19050</xdr:rowOff>
    </xdr:from>
    <xdr:ext cx="5581650" cy="352425"/>
    <xdr:sp>
      <xdr:nvSpPr>
        <xdr:cNvPr id="19" name="Text Box 20"/>
        <xdr:cNvSpPr txBox="1">
          <a:spLocks noChangeArrowheads="1"/>
        </xdr:cNvSpPr>
      </xdr:nvSpPr>
      <xdr:spPr>
        <a:xfrm>
          <a:off x="447675" y="41357550"/>
          <a:ext cx="5581650" cy="35242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 details of the Group's  bank borrowings as at 31 March 2010 are as follows:-</a:t>
          </a:r>
        </a:p>
      </xdr:txBody>
    </xdr:sp>
    <xdr:clientData/>
  </xdr:oneCellAnchor>
  <xdr:oneCellAnchor>
    <xdr:from>
      <xdr:col>1</xdr:col>
      <xdr:colOff>19050</xdr:colOff>
      <xdr:row>230</xdr:row>
      <xdr:rowOff>9525</xdr:rowOff>
    </xdr:from>
    <xdr:ext cx="5562600" cy="828675"/>
    <xdr:sp>
      <xdr:nvSpPr>
        <xdr:cNvPr id="20" name="Text Box 22"/>
        <xdr:cNvSpPr txBox="1">
          <a:spLocks noChangeArrowheads="1"/>
        </xdr:cNvSpPr>
      </xdr:nvSpPr>
      <xdr:spPr>
        <a:xfrm>
          <a:off x="466725" y="45148500"/>
          <a:ext cx="5562600" cy="8286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Neither the Company nor any of its subsidiaries is engaged in any material litigation or arbitration, either as plaintiff or defendant as at date of this report, which would have a material effect on the financial position of the Group.</a:t>
          </a:r>
        </a:p>
      </xdr:txBody>
    </xdr:sp>
    <xdr:clientData/>
  </xdr:oneCellAnchor>
  <xdr:oneCellAnchor>
    <xdr:from>
      <xdr:col>1</xdr:col>
      <xdr:colOff>0</xdr:colOff>
      <xdr:row>237</xdr:row>
      <xdr:rowOff>19050</xdr:rowOff>
    </xdr:from>
    <xdr:ext cx="5572125" cy="400050"/>
    <xdr:sp>
      <xdr:nvSpPr>
        <xdr:cNvPr id="21" name="Text Box 23"/>
        <xdr:cNvSpPr txBox="1">
          <a:spLocks noChangeArrowheads="1"/>
        </xdr:cNvSpPr>
      </xdr:nvSpPr>
      <xdr:spPr>
        <a:xfrm>
          <a:off x="447675" y="46558200"/>
          <a:ext cx="5572125" cy="4000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Directors do not recommend any dividend for the financial period ended 31 March 2010.</a:t>
          </a:r>
        </a:p>
      </xdr:txBody>
    </xdr:sp>
    <xdr:clientData/>
  </xdr:oneCellAnchor>
  <xdr:oneCellAnchor>
    <xdr:from>
      <xdr:col>0</xdr:col>
      <xdr:colOff>438150</xdr:colOff>
      <xdr:row>242</xdr:row>
      <xdr:rowOff>19050</xdr:rowOff>
    </xdr:from>
    <xdr:ext cx="5600700" cy="1876425"/>
    <xdr:sp>
      <xdr:nvSpPr>
        <xdr:cNvPr id="22" name="Text Box 24"/>
        <xdr:cNvSpPr txBox="1">
          <a:spLocks noChangeArrowheads="1"/>
        </xdr:cNvSpPr>
      </xdr:nvSpPr>
      <xdr:spPr>
        <a:xfrm>
          <a:off x="438150" y="47558325"/>
          <a:ext cx="5600700" cy="18764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basic earnings per share for the financial period ended 31 March 2010 is calculated based on the profit of RM1,125,000 (2009 : loss of RM184,000) and on the weighted average number of 60,490,000 (2008 : 60,490,000) ordinary shares of RM1.00 each in issue.
The effect on the basic earnings per share for the current financial period arising from the assumed conversion of the warrants and Irredeemable convertible preference shares are anti- dilutive. Accordingly, the diluted earnings per share for the current financial period is presented as equal to basic earnings per share.</a:t>
          </a:r>
        </a:p>
      </xdr:txBody>
    </xdr:sp>
    <xdr:clientData/>
  </xdr:oneCellAnchor>
  <xdr:oneCellAnchor>
    <xdr:from>
      <xdr:col>0</xdr:col>
      <xdr:colOff>0</xdr:colOff>
      <xdr:row>6</xdr:row>
      <xdr:rowOff>0</xdr:rowOff>
    </xdr:from>
    <xdr:ext cx="6029325" cy="600075"/>
    <xdr:sp>
      <xdr:nvSpPr>
        <xdr:cNvPr id="23" name="Text Box 27"/>
        <xdr:cNvSpPr txBox="1">
          <a:spLocks noChangeArrowheads="1"/>
        </xdr:cNvSpPr>
      </xdr:nvSpPr>
      <xdr:spPr>
        <a:xfrm>
          <a:off x="0" y="1104900"/>
          <a:ext cx="6029325" cy="600075"/>
        </a:xfrm>
        <a:prstGeom prst="rect">
          <a:avLst/>
        </a:prstGeom>
        <a:solidFill>
          <a:srgbClr val="FFFFFF"/>
        </a:solidFill>
        <a:ln w="9525" cmpd="sng">
          <a:noFill/>
        </a:ln>
      </xdr:spPr>
      <xdr:txBody>
        <a:bodyPr vertOverflow="clip" wrap="square" lIns="27432" tIns="27432" rIns="27432" bIns="0"/>
        <a:p>
          <a:pPr algn="just">
            <a:defRPr/>
          </a:pPr>
          <a:r>
            <a:rPr lang="en-US" cap="none" sz="1200" b="1" i="0" u="none" baseline="0">
              <a:solidFill>
                <a:srgbClr val="000000"/>
              </a:solidFill>
            </a:rPr>
            <a:t>Explanatory Notes Pursuant to Financial Reporting Standard ("FRS") 134: Interim Financial Reporting.</a:t>
          </a:r>
        </a:p>
      </xdr:txBody>
    </xdr:sp>
    <xdr:clientData/>
  </xdr:oneCellAnchor>
  <xdr:oneCellAnchor>
    <xdr:from>
      <xdr:col>0</xdr:col>
      <xdr:colOff>0</xdr:colOff>
      <xdr:row>114</xdr:row>
      <xdr:rowOff>0</xdr:rowOff>
    </xdr:from>
    <xdr:ext cx="6019800" cy="504825"/>
    <xdr:sp>
      <xdr:nvSpPr>
        <xdr:cNvPr id="24" name="Text Box 28"/>
        <xdr:cNvSpPr txBox="1">
          <a:spLocks noChangeArrowheads="1"/>
        </xdr:cNvSpPr>
      </xdr:nvSpPr>
      <xdr:spPr>
        <a:xfrm>
          <a:off x="0" y="22012275"/>
          <a:ext cx="6019800" cy="504825"/>
        </a:xfrm>
        <a:prstGeom prst="rect">
          <a:avLst/>
        </a:prstGeom>
        <a:solidFill>
          <a:srgbClr val="FFFFFF"/>
        </a:solidFill>
        <a:ln w="9525" cmpd="sng">
          <a:noFill/>
        </a:ln>
      </xdr:spPr>
      <xdr:txBody>
        <a:bodyPr vertOverflow="clip" wrap="square" lIns="27432" tIns="27432" rIns="27432" bIns="0"/>
        <a:p>
          <a:pPr algn="just">
            <a:defRPr/>
          </a:pPr>
          <a:r>
            <a:rPr lang="en-US" cap="none" sz="1200" b="1" i="0" u="none" baseline="0">
              <a:solidFill>
                <a:srgbClr val="000000"/>
              </a:solidFill>
              <a:latin typeface="Times New Roman"/>
              <a:ea typeface="Times New Roman"/>
              <a:cs typeface="Times New Roman"/>
            </a:rPr>
            <a:t>Explanatory Notes Pursuant to paragraph 9.22 of the Listing Requirements of Bursa Malaysia Securities Berhad.</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Financial Reporting Standard (FRS) 134: Interim Financial Reporting.</a:t>
          </a:r>
        </a:p>
      </xdr:txBody>
    </xdr:sp>
    <xdr:clientData/>
  </xdr:oneCellAnchor>
  <xdr:oneCellAnchor>
    <xdr:from>
      <xdr:col>1</xdr:col>
      <xdr:colOff>0</xdr:colOff>
      <xdr:row>224</xdr:row>
      <xdr:rowOff>9525</xdr:rowOff>
    </xdr:from>
    <xdr:ext cx="5581650" cy="638175"/>
    <xdr:sp>
      <xdr:nvSpPr>
        <xdr:cNvPr id="25" name="Text Box 31"/>
        <xdr:cNvSpPr txBox="1">
          <a:spLocks noChangeArrowheads="1"/>
        </xdr:cNvSpPr>
      </xdr:nvSpPr>
      <xdr:spPr>
        <a:xfrm>
          <a:off x="447675" y="43948350"/>
          <a:ext cx="5581650" cy="6381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Group does not have financial instruments with off balance sheet risks as at the date of this report.</a:t>
          </a:r>
        </a:p>
      </xdr:txBody>
    </xdr:sp>
    <xdr:clientData/>
  </xdr:oneCellAnchor>
  <xdr:oneCellAnchor>
    <xdr:from>
      <xdr:col>12</xdr:col>
      <xdr:colOff>0</xdr:colOff>
      <xdr:row>196</xdr:row>
      <xdr:rowOff>0</xdr:rowOff>
    </xdr:from>
    <xdr:ext cx="76200" cy="200025"/>
    <xdr:sp>
      <xdr:nvSpPr>
        <xdr:cNvPr id="26" name="Text Box 739"/>
        <xdr:cNvSpPr txBox="1">
          <a:spLocks noChangeArrowheads="1"/>
        </xdr:cNvSpPr>
      </xdr:nvSpPr>
      <xdr:spPr>
        <a:xfrm>
          <a:off x="6657975" y="383381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371475</xdr:colOff>
      <xdr:row>172</xdr:row>
      <xdr:rowOff>28575</xdr:rowOff>
    </xdr:from>
    <xdr:ext cx="76200" cy="200025"/>
    <xdr:sp>
      <xdr:nvSpPr>
        <xdr:cNvPr id="27" name="TextBox 770"/>
        <xdr:cNvSpPr txBox="1">
          <a:spLocks noChangeArrowheads="1"/>
        </xdr:cNvSpPr>
      </xdr:nvSpPr>
      <xdr:spPr>
        <a:xfrm>
          <a:off x="2667000" y="33566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0</xdr:colOff>
      <xdr:row>172</xdr:row>
      <xdr:rowOff>19050</xdr:rowOff>
    </xdr:from>
    <xdr:to>
      <xdr:col>11</xdr:col>
      <xdr:colOff>0</xdr:colOff>
      <xdr:row>196</xdr:row>
      <xdr:rowOff>104775</xdr:rowOff>
    </xdr:to>
    <xdr:sp>
      <xdr:nvSpPr>
        <xdr:cNvPr id="28" name="TextBox 771"/>
        <xdr:cNvSpPr txBox="1">
          <a:spLocks noChangeArrowheads="1"/>
        </xdr:cNvSpPr>
      </xdr:nvSpPr>
      <xdr:spPr>
        <a:xfrm>
          <a:off x="447675" y="33556575"/>
          <a:ext cx="5600700" cy="4886325"/>
        </a:xfrm>
        <a:prstGeom prst="rect">
          <a:avLst/>
        </a:prstGeom>
        <a:solidFill>
          <a:srgbClr val="FFFFFF"/>
        </a:solidFill>
        <a:ln w="9525" cmpd="sng">
          <a:noFill/>
        </a:ln>
      </xdr:spPr>
      <xdr:txBody>
        <a:bodyPr vertOverflow="clip" wrap="square"/>
        <a:p>
          <a:pPr algn="just">
            <a:defRPr/>
          </a:pPr>
          <a:r>
            <a:rPr lang="en-US" cap="none" sz="1200" b="0" i="0" u="none" baseline="0"/>
            <a:t>(i) a reduction of its issued and paid-up share capital via the cancellation of RM0.90 of the par value of each existing ordinary share of RM1.00 each in MLB ("Proposed Par Value Reduction"); and 
(ii) amendments to the Company's Memorandum and Articles of Association to facilitate the Proposed Par Value Reduction (Proposed M&amp;A Amendments).
(collectively referred to as the "Proposals")
The credit arising from the Proposed Par Value Reduction will be utilised to fully set-off against the accumulated losses of the Company and the remaining balance will be credited to the capital reserves of the Company.
The market price of MLB shares have been trading below its par value of RM1.00 per share for some time which is not conducive for the Company to embark on any fund raising exercise and/or corporate exercises involving issuance of new shares. Accordingly, the Proposed Par Value Reduction will provide the Company with greater flexibility to raise funds to implement future corporate proposals which entail issuance of new shares. In addition, the Proposed Par Value Reduction provides an opportunity for MLB to strengthen its financial position by eliminating the accumulated losses of the Company.
The Propesed M&amp;A Amendments is to facilitate the implementation of the Proposed Par Value Reduction  to reflect the new par value of the ordinary shares of the Company.</a:t>
          </a:r>
        </a:p>
      </xdr:txBody>
    </xdr:sp>
    <xdr:clientData/>
  </xdr:twoCellAnchor>
  <xdr:oneCellAnchor>
    <xdr:from>
      <xdr:col>5</xdr:col>
      <xdr:colOff>342900</xdr:colOff>
      <xdr:row>173</xdr:row>
      <xdr:rowOff>142875</xdr:rowOff>
    </xdr:from>
    <xdr:ext cx="76200" cy="200025"/>
    <xdr:sp>
      <xdr:nvSpPr>
        <xdr:cNvPr id="29" name="TextBox 774"/>
        <xdr:cNvSpPr txBox="1">
          <a:spLocks noChangeArrowheads="1"/>
        </xdr:cNvSpPr>
      </xdr:nvSpPr>
      <xdr:spPr>
        <a:xfrm>
          <a:off x="3286125" y="33880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533400</xdr:colOff>
      <xdr:row>173</xdr:row>
      <xdr:rowOff>9525</xdr:rowOff>
    </xdr:from>
    <xdr:ext cx="76200" cy="200025"/>
    <xdr:sp>
      <xdr:nvSpPr>
        <xdr:cNvPr id="30" name="TextBox 776"/>
        <xdr:cNvSpPr txBox="1">
          <a:spLocks noChangeArrowheads="1"/>
        </xdr:cNvSpPr>
      </xdr:nvSpPr>
      <xdr:spPr>
        <a:xfrm>
          <a:off x="3476625" y="33747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12</xdr:col>
      <xdr:colOff>0</xdr:colOff>
      <xdr:row>209</xdr:row>
      <xdr:rowOff>0</xdr:rowOff>
    </xdr:from>
    <xdr:ext cx="76200" cy="200025"/>
    <xdr:sp>
      <xdr:nvSpPr>
        <xdr:cNvPr id="31" name="Text Box 739"/>
        <xdr:cNvSpPr txBox="1">
          <a:spLocks noChangeArrowheads="1"/>
        </xdr:cNvSpPr>
      </xdr:nvSpPr>
      <xdr:spPr>
        <a:xfrm>
          <a:off x="6657975" y="409384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371475</xdr:colOff>
      <xdr:row>199</xdr:row>
      <xdr:rowOff>28575</xdr:rowOff>
    </xdr:from>
    <xdr:ext cx="76200" cy="200025"/>
    <xdr:sp>
      <xdr:nvSpPr>
        <xdr:cNvPr id="32" name="TextBox 778"/>
        <xdr:cNvSpPr txBox="1">
          <a:spLocks noChangeArrowheads="1"/>
        </xdr:cNvSpPr>
      </xdr:nvSpPr>
      <xdr:spPr>
        <a:xfrm>
          <a:off x="2667000" y="38966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0</xdr:colOff>
      <xdr:row>198</xdr:row>
      <xdr:rowOff>190500</xdr:rowOff>
    </xdr:from>
    <xdr:to>
      <xdr:col>11</xdr:col>
      <xdr:colOff>0</xdr:colOff>
      <xdr:row>208</xdr:row>
      <xdr:rowOff>28575</xdr:rowOff>
    </xdr:to>
    <xdr:sp>
      <xdr:nvSpPr>
        <xdr:cNvPr id="33" name="TextBox 779"/>
        <xdr:cNvSpPr txBox="1">
          <a:spLocks noChangeArrowheads="1"/>
        </xdr:cNvSpPr>
      </xdr:nvSpPr>
      <xdr:spPr>
        <a:xfrm>
          <a:off x="447675" y="38928675"/>
          <a:ext cx="5600700" cy="1838325"/>
        </a:xfrm>
        <a:prstGeom prst="rect">
          <a:avLst/>
        </a:prstGeom>
        <a:solidFill>
          <a:srgbClr val="FFFFFF"/>
        </a:solidFill>
        <a:ln w="9525" cmpd="sng">
          <a:noFill/>
        </a:ln>
      </xdr:spPr>
      <xdr:txBody>
        <a:bodyPr vertOverflow="clip" wrap="square"/>
        <a:p>
          <a:pPr algn="just">
            <a:defRPr/>
          </a:pPr>
          <a:r>
            <a:rPr lang="en-US" cap="none" sz="1200" b="0" i="0" u="none" baseline="0"/>
            <a:t>The Proposals are subject to the following approvals:-
(a) the shareholders of the Company at a forthcoming extraordinary general meeting to be  
     convened;
(b) the High Court of Malaya for the Proposed Par Value Reduction; and 
(c) any other relevant persons/authorities, if required.
</a:t>
          </a:r>
        </a:p>
      </xdr:txBody>
    </xdr:sp>
    <xdr:clientData/>
  </xdr:twoCellAnchor>
  <xdr:oneCellAnchor>
    <xdr:from>
      <xdr:col>5</xdr:col>
      <xdr:colOff>342900</xdr:colOff>
      <xdr:row>200</xdr:row>
      <xdr:rowOff>142875</xdr:rowOff>
    </xdr:from>
    <xdr:ext cx="76200" cy="200025"/>
    <xdr:sp>
      <xdr:nvSpPr>
        <xdr:cNvPr id="34" name="TextBox 780"/>
        <xdr:cNvSpPr txBox="1">
          <a:spLocks noChangeArrowheads="1"/>
        </xdr:cNvSpPr>
      </xdr:nvSpPr>
      <xdr:spPr>
        <a:xfrm>
          <a:off x="3286125" y="39281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533400</xdr:colOff>
      <xdr:row>200</xdr:row>
      <xdr:rowOff>9525</xdr:rowOff>
    </xdr:from>
    <xdr:ext cx="76200" cy="200025"/>
    <xdr:sp>
      <xdr:nvSpPr>
        <xdr:cNvPr id="35" name="TextBox 781"/>
        <xdr:cNvSpPr txBox="1">
          <a:spLocks noChangeArrowheads="1"/>
        </xdr:cNvSpPr>
      </xdr:nvSpPr>
      <xdr:spPr>
        <a:xfrm>
          <a:off x="3476625" y="39147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48"/>
  <sheetViews>
    <sheetView showGridLines="0" view="pageBreakPreview" zoomScaleNormal="90" zoomScaleSheetLayoutView="100" zoomScalePageLayoutView="0" workbookViewId="0" topLeftCell="A28">
      <selection activeCell="D41" sqref="D41"/>
    </sheetView>
  </sheetViews>
  <sheetFormatPr defaultColWidth="9.140625" defaultRowHeight="12.75"/>
  <cols>
    <col min="1" max="1" width="4.421875" style="2" customWidth="1"/>
    <col min="2" max="2" width="27.7109375" style="2" customWidth="1"/>
    <col min="3" max="3" width="6.7109375" style="2" customWidth="1"/>
    <col min="4" max="4" width="13.7109375" style="2" customWidth="1"/>
    <col min="5" max="5" width="1.28515625" style="2" customWidth="1"/>
    <col min="6" max="6" width="13.7109375" style="2" customWidth="1"/>
    <col min="7" max="7" width="1.28515625" style="2" customWidth="1"/>
    <col min="8" max="8" width="13.7109375" style="2" customWidth="1"/>
    <col min="9" max="9" width="1.28515625" style="2" customWidth="1"/>
    <col min="10" max="10" width="13.7109375" style="2" customWidth="1"/>
    <col min="11" max="12" width="15.7109375" style="2" hidden="1" customWidth="1"/>
    <col min="13" max="14" width="0" style="2" hidden="1" customWidth="1"/>
    <col min="15" max="15" width="4.7109375" style="2" customWidth="1"/>
    <col min="16" max="16" width="13.57421875" style="2" customWidth="1"/>
    <col min="17" max="16384" width="9.140625" style="2" customWidth="1"/>
  </cols>
  <sheetData>
    <row r="1" ht="18.75">
      <c r="A1" s="43" t="s">
        <v>35</v>
      </c>
    </row>
    <row r="2" spans="1:9" ht="15.75">
      <c r="A2" s="59" t="s">
        <v>29</v>
      </c>
      <c r="B2" s="17"/>
      <c r="C2" s="17"/>
      <c r="E2" s="17"/>
      <c r="I2" s="17"/>
    </row>
    <row r="3" spans="1:9" ht="15.75">
      <c r="A3" s="59"/>
      <c r="B3" s="17"/>
      <c r="C3" s="17"/>
      <c r="E3" s="17"/>
      <c r="I3" s="17"/>
    </row>
    <row r="4" spans="1:9" ht="15.75">
      <c r="A4" s="42" t="s">
        <v>89</v>
      </c>
      <c r="B4" s="17"/>
      <c r="C4" s="17"/>
      <c r="E4" s="17"/>
      <c r="I4" s="17"/>
    </row>
    <row r="5" ht="15.75">
      <c r="A5" s="41" t="s">
        <v>246</v>
      </c>
    </row>
    <row r="6" ht="15.75">
      <c r="A6" s="2" t="s">
        <v>218</v>
      </c>
    </row>
    <row r="8" spans="1:3" ht="15.75">
      <c r="A8" s="1" t="s">
        <v>254</v>
      </c>
      <c r="B8" s="1" t="s">
        <v>267</v>
      </c>
      <c r="C8" s="1"/>
    </row>
    <row r="9" spans="2:3" ht="15.75">
      <c r="B9" s="89"/>
      <c r="C9" s="90"/>
    </row>
    <row r="10" spans="4:12" ht="15.75">
      <c r="D10" s="11" t="s">
        <v>219</v>
      </c>
      <c r="E10" s="11"/>
      <c r="F10" s="11" t="s">
        <v>220</v>
      </c>
      <c r="G10" s="11"/>
      <c r="H10" s="91" t="s">
        <v>221</v>
      </c>
      <c r="I10" s="11"/>
      <c r="J10" s="91" t="s">
        <v>221</v>
      </c>
      <c r="K10" s="11" t="s">
        <v>222</v>
      </c>
      <c r="L10" s="11" t="s">
        <v>223</v>
      </c>
    </row>
    <row r="11" spans="4:12" ht="15.75">
      <c r="D11" s="11" t="s">
        <v>224</v>
      </c>
      <c r="E11" s="11"/>
      <c r="F11" s="11" t="s">
        <v>224</v>
      </c>
      <c r="G11" s="11"/>
      <c r="H11" s="11" t="s">
        <v>225</v>
      </c>
      <c r="I11" s="11"/>
      <c r="J11" s="11" t="s">
        <v>225</v>
      </c>
      <c r="K11" s="11" t="s">
        <v>226</v>
      </c>
      <c r="L11" s="11" t="s">
        <v>226</v>
      </c>
    </row>
    <row r="12" spans="4:12" ht="15.75">
      <c r="D12" s="11" t="s">
        <v>227</v>
      </c>
      <c r="E12" s="11"/>
      <c r="F12" s="11" t="s">
        <v>228</v>
      </c>
      <c r="G12" s="11"/>
      <c r="H12" s="11" t="s">
        <v>229</v>
      </c>
      <c r="I12" s="11"/>
      <c r="J12" s="11" t="s">
        <v>229</v>
      </c>
      <c r="K12" s="11" t="s">
        <v>230</v>
      </c>
      <c r="L12" s="11" t="s">
        <v>230</v>
      </c>
    </row>
    <row r="13" spans="3:12" ht="15.75">
      <c r="C13" s="1" t="s">
        <v>90</v>
      </c>
      <c r="D13" s="12" t="s">
        <v>247</v>
      </c>
      <c r="E13" s="12"/>
      <c r="F13" s="12" t="s">
        <v>231</v>
      </c>
      <c r="G13" s="12"/>
      <c r="H13" s="12" t="s">
        <v>247</v>
      </c>
      <c r="I13" s="12"/>
      <c r="J13" s="12" t="s">
        <v>231</v>
      </c>
      <c r="K13" s="12" t="s">
        <v>232</v>
      </c>
      <c r="L13" s="12" t="s">
        <v>233</v>
      </c>
    </row>
    <row r="14" spans="4:12" ht="15.75">
      <c r="D14" s="11" t="s">
        <v>2</v>
      </c>
      <c r="E14" s="11"/>
      <c r="F14" s="11" t="s">
        <v>2</v>
      </c>
      <c r="G14" s="11"/>
      <c r="H14" s="11" t="s">
        <v>2</v>
      </c>
      <c r="I14" s="11"/>
      <c r="J14" s="11" t="s">
        <v>2</v>
      </c>
      <c r="K14" s="11" t="s">
        <v>2</v>
      </c>
      <c r="L14" s="11" t="s">
        <v>2</v>
      </c>
    </row>
    <row r="16" spans="2:16" ht="16.5">
      <c r="B16" s="2" t="s">
        <v>6</v>
      </c>
      <c r="D16" s="5">
        <v>5181</v>
      </c>
      <c r="E16" s="5"/>
      <c r="F16" s="5">
        <v>1844</v>
      </c>
      <c r="G16" s="5"/>
      <c r="H16" s="5">
        <v>5181</v>
      </c>
      <c r="I16" s="5"/>
      <c r="J16" s="5">
        <v>1844</v>
      </c>
      <c r="K16" s="19">
        <v>17604</v>
      </c>
      <c r="L16" s="19">
        <v>20705</v>
      </c>
      <c r="P16" s="5"/>
    </row>
    <row r="17" spans="1:16" ht="16.5">
      <c r="A17" s="2" t="s">
        <v>234</v>
      </c>
      <c r="D17" s="7"/>
      <c r="E17" s="7"/>
      <c r="F17" s="7"/>
      <c r="G17" s="7"/>
      <c r="H17" s="7"/>
      <c r="I17" s="7"/>
      <c r="J17" s="7"/>
      <c r="K17" s="19"/>
      <c r="L17" s="19"/>
      <c r="P17" s="7"/>
    </row>
    <row r="18" spans="2:16" ht="16.5">
      <c r="B18" s="2" t="s">
        <v>235</v>
      </c>
      <c r="D18" s="5">
        <f>-754-2753</f>
        <v>-3507</v>
      </c>
      <c r="E18" s="5"/>
      <c r="F18" s="5">
        <f>-1485-1311+839-125</f>
        <v>-2082</v>
      </c>
      <c r="G18" s="7"/>
      <c r="H18" s="7">
        <v>-3507</v>
      </c>
      <c r="I18" s="7"/>
      <c r="J18" s="7">
        <v>-2082</v>
      </c>
      <c r="K18" s="19">
        <v>-18462</v>
      </c>
      <c r="L18" s="19">
        <f>-1323-18574-818-584-4054</f>
        <v>-25353</v>
      </c>
      <c r="P18" s="7"/>
    </row>
    <row r="19" spans="4:16" ht="16.5">
      <c r="D19" s="5"/>
      <c r="E19" s="5"/>
      <c r="F19" s="5"/>
      <c r="G19" s="7"/>
      <c r="H19" s="7"/>
      <c r="I19" s="7"/>
      <c r="J19" s="7"/>
      <c r="K19" s="19"/>
      <c r="L19" s="19"/>
      <c r="P19" s="7"/>
    </row>
    <row r="20" spans="2:16" ht="16.5">
      <c r="B20" s="2" t="s">
        <v>236</v>
      </c>
      <c r="D20" s="92">
        <v>91</v>
      </c>
      <c r="E20" s="92"/>
      <c r="F20" s="92">
        <v>165</v>
      </c>
      <c r="G20" s="5"/>
      <c r="H20" s="92">
        <v>91</v>
      </c>
      <c r="I20" s="92"/>
      <c r="J20" s="92">
        <v>165</v>
      </c>
      <c r="K20" s="93">
        <v>215</v>
      </c>
      <c r="L20" s="93">
        <f>9038-6595</f>
        <v>2443</v>
      </c>
      <c r="P20" s="92"/>
    </row>
    <row r="21" spans="4:16" ht="9" customHeight="1">
      <c r="D21" s="7"/>
      <c r="E21" s="7"/>
      <c r="F21" s="7"/>
      <c r="G21" s="5"/>
      <c r="H21" s="7"/>
      <c r="I21" s="7"/>
      <c r="J21" s="7"/>
      <c r="K21" s="19"/>
      <c r="L21" s="7"/>
      <c r="P21" s="7"/>
    </row>
    <row r="22" spans="2:16" ht="16.5">
      <c r="B22" s="2" t="s">
        <v>248</v>
      </c>
      <c r="D22" s="7">
        <f>SUM(D16:D20)</f>
        <v>1765</v>
      </c>
      <c r="E22" s="7"/>
      <c r="F22" s="7">
        <f>SUM(F16:F20)</f>
        <v>-73</v>
      </c>
      <c r="G22" s="5"/>
      <c r="H22" s="7">
        <f>SUM(H16:H20)</f>
        <v>1765</v>
      </c>
      <c r="I22" s="7"/>
      <c r="J22" s="7">
        <f>SUM(J16:J20)</f>
        <v>-73</v>
      </c>
      <c r="K22" s="19">
        <f>SUM(K16:K20)</f>
        <v>-643</v>
      </c>
      <c r="L22" s="7">
        <f>SUM(L16:L20)</f>
        <v>-2205</v>
      </c>
      <c r="P22" s="7">
        <f>SUM(P16:P20)</f>
        <v>0</v>
      </c>
    </row>
    <row r="23" spans="4:16" ht="16.5">
      <c r="D23" s="7"/>
      <c r="E23" s="7"/>
      <c r="F23" s="7"/>
      <c r="G23" s="5"/>
      <c r="H23" s="7"/>
      <c r="I23" s="7"/>
      <c r="J23" s="7"/>
      <c r="K23" s="19"/>
      <c r="L23" s="7"/>
      <c r="P23" s="7"/>
    </row>
    <row r="24" spans="2:16" ht="16.5">
      <c r="B24" s="2" t="s">
        <v>237</v>
      </c>
      <c r="D24" s="92">
        <v>-65</v>
      </c>
      <c r="E24" s="92"/>
      <c r="F24" s="92">
        <v>-73</v>
      </c>
      <c r="G24" s="5"/>
      <c r="H24" s="92">
        <v>-65</v>
      </c>
      <c r="I24" s="92"/>
      <c r="J24" s="92">
        <v>-73</v>
      </c>
      <c r="K24" s="19">
        <v>-56</v>
      </c>
      <c r="L24" s="5">
        <v>-70</v>
      </c>
      <c r="M24" s="13"/>
      <c r="N24" s="13"/>
      <c r="O24" s="13"/>
      <c r="P24" s="5"/>
    </row>
    <row r="25" spans="4:16" ht="16.5">
      <c r="D25" s="5"/>
      <c r="E25" s="5"/>
      <c r="F25" s="5"/>
      <c r="G25" s="5"/>
      <c r="H25" s="5"/>
      <c r="I25" s="5"/>
      <c r="J25" s="5"/>
      <c r="K25" s="19"/>
      <c r="L25" s="5"/>
      <c r="M25" s="13"/>
      <c r="N25" s="13"/>
      <c r="O25" s="13"/>
      <c r="P25" s="5"/>
    </row>
    <row r="26" spans="2:16" ht="15.75">
      <c r="B26" s="2" t="s">
        <v>249</v>
      </c>
      <c r="D26" s="7">
        <f>SUM(D22:D25)</f>
        <v>1700</v>
      </c>
      <c r="E26" s="7">
        <f>SUM(E22:E25)</f>
        <v>0</v>
      </c>
      <c r="F26" s="7">
        <f>SUM(F22:F25)</f>
        <v>-146</v>
      </c>
      <c r="G26" s="5"/>
      <c r="H26" s="7">
        <f>SUM(H22:H25)</f>
        <v>1700</v>
      </c>
      <c r="I26" s="7"/>
      <c r="J26" s="7">
        <f>SUM(J22:J25)</f>
        <v>-146</v>
      </c>
      <c r="K26" s="7">
        <f>SUM(K22:K25)</f>
        <v>-699</v>
      </c>
      <c r="L26" s="7">
        <f>SUM(L22:L25)</f>
        <v>-2275</v>
      </c>
      <c r="P26" s="7">
        <f>SUM(P22:P25)</f>
        <v>0</v>
      </c>
    </row>
    <row r="27" spans="4:16" ht="16.5">
      <c r="D27" s="7"/>
      <c r="E27" s="7"/>
      <c r="F27" s="7"/>
      <c r="G27" s="5"/>
      <c r="H27" s="7"/>
      <c r="I27" s="7"/>
      <c r="J27" s="7"/>
      <c r="K27" s="19"/>
      <c r="L27" s="7"/>
      <c r="P27" s="7"/>
    </row>
    <row r="28" spans="2:16" ht="15.75">
      <c r="B28" s="2" t="s">
        <v>238</v>
      </c>
      <c r="C28" s="94" t="s">
        <v>215</v>
      </c>
      <c r="D28" s="92">
        <v>-202</v>
      </c>
      <c r="E28" s="92"/>
      <c r="F28" s="92">
        <v>34</v>
      </c>
      <c r="G28" s="5"/>
      <c r="H28" s="92">
        <v>-202</v>
      </c>
      <c r="I28" s="92"/>
      <c r="J28" s="92">
        <v>34</v>
      </c>
      <c r="K28" s="92">
        <v>-1</v>
      </c>
      <c r="L28" s="92">
        <v>-1</v>
      </c>
      <c r="P28" s="92"/>
    </row>
    <row r="29" spans="4:16" ht="9" customHeight="1">
      <c r="D29" s="5"/>
      <c r="E29" s="5"/>
      <c r="F29" s="5"/>
      <c r="G29" s="5"/>
      <c r="H29" s="5"/>
      <c r="I29" s="5"/>
      <c r="J29" s="5"/>
      <c r="K29" s="5"/>
      <c r="L29" s="5"/>
      <c r="P29" s="5"/>
    </row>
    <row r="30" spans="2:16" ht="16.5" thickBot="1">
      <c r="B30" s="1" t="s">
        <v>195</v>
      </c>
      <c r="C30" s="1"/>
      <c r="D30" s="95">
        <f>D26+D28</f>
        <v>1498</v>
      </c>
      <c r="E30" s="95"/>
      <c r="F30" s="95">
        <f>F26+F28</f>
        <v>-112</v>
      </c>
      <c r="G30" s="5"/>
      <c r="H30" s="95">
        <f>H26+H28</f>
        <v>1498</v>
      </c>
      <c r="I30" s="95"/>
      <c r="J30" s="95">
        <f>J26+J28</f>
        <v>-112</v>
      </c>
      <c r="K30" s="5">
        <f>K26+K28</f>
        <v>-700</v>
      </c>
      <c r="L30" s="5">
        <f>L26+L28</f>
        <v>-2276</v>
      </c>
      <c r="P30" s="95">
        <f>SUM(P26:P28)</f>
        <v>0</v>
      </c>
    </row>
    <row r="31" spans="4:16" ht="12" customHeight="1" thickTop="1">
      <c r="D31" s="5"/>
      <c r="E31" s="5"/>
      <c r="F31" s="5"/>
      <c r="G31" s="5"/>
      <c r="H31" s="5"/>
      <c r="I31" s="5"/>
      <c r="J31" s="5"/>
      <c r="K31" s="5"/>
      <c r="L31" s="5"/>
      <c r="P31" s="5"/>
    </row>
    <row r="32" spans="2:16" ht="15.75">
      <c r="B32" s="1" t="s">
        <v>239</v>
      </c>
      <c r="D32" s="5"/>
      <c r="E32" s="5"/>
      <c r="F32" s="5"/>
      <c r="G32" s="5"/>
      <c r="H32" s="5"/>
      <c r="I32" s="5"/>
      <c r="J32" s="5"/>
      <c r="K32" s="5"/>
      <c r="L32" s="5"/>
      <c r="P32" s="5"/>
    </row>
    <row r="33" spans="4:16" ht="9" customHeight="1">
      <c r="D33" s="5"/>
      <c r="E33" s="5"/>
      <c r="F33" s="5"/>
      <c r="G33" s="5"/>
      <c r="H33" s="5"/>
      <c r="I33" s="5"/>
      <c r="J33" s="5"/>
      <c r="K33" s="5"/>
      <c r="L33" s="5"/>
      <c r="P33" s="5"/>
    </row>
    <row r="34" spans="2:16" ht="15.75">
      <c r="B34" s="2" t="s">
        <v>240</v>
      </c>
      <c r="D34" s="5">
        <v>1125</v>
      </c>
      <c r="E34" s="5"/>
      <c r="F34" s="5">
        <v>-184</v>
      </c>
      <c r="G34" s="5"/>
      <c r="H34" s="5">
        <v>1125</v>
      </c>
      <c r="I34" s="5"/>
      <c r="J34" s="5">
        <v>-184</v>
      </c>
      <c r="K34" s="5"/>
      <c r="L34" s="5"/>
      <c r="P34" s="5"/>
    </row>
    <row r="35" spans="4:16" ht="9.75" customHeight="1">
      <c r="D35" s="5"/>
      <c r="E35" s="5"/>
      <c r="F35" s="5"/>
      <c r="G35" s="5"/>
      <c r="H35" s="5"/>
      <c r="I35" s="5"/>
      <c r="J35" s="5"/>
      <c r="K35" s="5"/>
      <c r="L35" s="5"/>
      <c r="P35" s="5"/>
    </row>
    <row r="36" spans="2:16" ht="15.75">
      <c r="B36" s="2" t="s">
        <v>241</v>
      </c>
      <c r="D36" s="5">
        <v>373</v>
      </c>
      <c r="E36" s="5"/>
      <c r="F36" s="5">
        <v>72</v>
      </c>
      <c r="G36" s="5"/>
      <c r="H36" s="5">
        <v>373</v>
      </c>
      <c r="I36" s="5"/>
      <c r="J36" s="5">
        <v>72</v>
      </c>
      <c r="K36" s="5">
        <v>2</v>
      </c>
      <c r="L36" s="5">
        <v>-4</v>
      </c>
      <c r="P36" s="5"/>
    </row>
    <row r="37" spans="4:16" ht="9" customHeight="1">
      <c r="D37" s="96"/>
      <c r="E37" s="96"/>
      <c r="F37" s="96"/>
      <c r="G37" s="5"/>
      <c r="H37" s="96"/>
      <c r="I37" s="96"/>
      <c r="J37" s="96"/>
      <c r="K37" s="96"/>
      <c r="L37" s="96"/>
      <c r="P37" s="96"/>
    </row>
    <row r="38" spans="4:16" ht="16.5" thickBot="1">
      <c r="D38" s="95">
        <f>D34+D36</f>
        <v>1498</v>
      </c>
      <c r="E38" s="95"/>
      <c r="F38" s="95">
        <f>F34+F36</f>
        <v>-112</v>
      </c>
      <c r="G38" s="5"/>
      <c r="H38" s="95">
        <f>H34+H36</f>
        <v>1498</v>
      </c>
      <c r="I38" s="95">
        <f>I34+I36</f>
        <v>0</v>
      </c>
      <c r="J38" s="95">
        <f>J34+J36</f>
        <v>-112</v>
      </c>
      <c r="K38" s="95">
        <f>K30+K36</f>
        <v>-698</v>
      </c>
      <c r="L38" s="95">
        <f>L30+L36</f>
        <v>-2280</v>
      </c>
      <c r="P38" s="95">
        <f>P34+P36</f>
        <v>0</v>
      </c>
    </row>
    <row r="39" spans="4:16" ht="16.5" thickTop="1">
      <c r="D39" s="14"/>
      <c r="E39" s="14"/>
      <c r="F39" s="14"/>
      <c r="G39" s="97"/>
      <c r="H39" s="14"/>
      <c r="I39" s="14"/>
      <c r="J39" s="14"/>
      <c r="K39" s="14"/>
      <c r="L39" s="14"/>
      <c r="P39" s="14"/>
    </row>
    <row r="40" spans="2:16" ht="16.5">
      <c r="B40" s="1" t="s">
        <v>268</v>
      </c>
      <c r="D40" s="14"/>
      <c r="E40" s="14"/>
      <c r="F40" s="14"/>
      <c r="G40" s="97"/>
      <c r="H40" s="14"/>
      <c r="I40" s="14"/>
      <c r="J40" s="14"/>
      <c r="K40" s="19"/>
      <c r="L40" s="14"/>
      <c r="P40" s="14"/>
    </row>
    <row r="41" spans="2:16" ht="16.5">
      <c r="B41" s="1" t="s">
        <v>242</v>
      </c>
      <c r="D41" s="14"/>
      <c r="E41" s="14"/>
      <c r="F41" s="14"/>
      <c r="G41" s="97"/>
      <c r="H41" s="14"/>
      <c r="I41" s="14"/>
      <c r="J41" s="14"/>
      <c r="K41" s="19"/>
      <c r="L41" s="14"/>
      <c r="P41" s="14"/>
    </row>
    <row r="42" spans="2:16" ht="9" customHeight="1">
      <c r="B42" s="1"/>
      <c r="D42" s="14"/>
      <c r="E42" s="14"/>
      <c r="F42" s="14"/>
      <c r="G42" s="97"/>
      <c r="H42" s="14"/>
      <c r="I42" s="14"/>
      <c r="J42" s="14"/>
      <c r="K42" s="19"/>
      <c r="L42" s="14"/>
      <c r="P42" s="97"/>
    </row>
    <row r="43" spans="2:16" ht="16.5" thickBot="1">
      <c r="B43" s="2" t="s">
        <v>243</v>
      </c>
      <c r="C43" s="98" t="s">
        <v>244</v>
      </c>
      <c r="D43" s="99">
        <f>(D34/60490)*100</f>
        <v>1.8598115390973713</v>
      </c>
      <c r="E43" s="99"/>
      <c r="F43" s="99">
        <f>(F34/60490)*100</f>
        <v>-0.3041825095057034</v>
      </c>
      <c r="G43" s="100"/>
      <c r="H43" s="99">
        <f>(H34/60490)*100</f>
        <v>1.8598115390973713</v>
      </c>
      <c r="I43" s="99"/>
      <c r="J43" s="99">
        <f>(J34/60490)*100</f>
        <v>-0.3041825095057034</v>
      </c>
      <c r="K43" s="101"/>
      <c r="L43" s="99">
        <f>-1670000/60495000*100</f>
        <v>-2.760558723861476</v>
      </c>
      <c r="P43" s="100"/>
    </row>
    <row r="44" spans="2:16" ht="17.25" thickBot="1" thickTop="1">
      <c r="B44" s="102" t="s">
        <v>269</v>
      </c>
      <c r="C44" s="102"/>
      <c r="D44" s="99">
        <f>D43</f>
        <v>1.8598115390973713</v>
      </c>
      <c r="E44" s="99"/>
      <c r="F44" s="99">
        <f>F43</f>
        <v>-0.3041825095057034</v>
      </c>
      <c r="G44" s="100"/>
      <c r="H44" s="99">
        <f>H43</f>
        <v>1.8598115390973713</v>
      </c>
      <c r="I44" s="99"/>
      <c r="J44" s="99">
        <f>J43</f>
        <v>-0.3041825095057034</v>
      </c>
      <c r="K44" s="103"/>
      <c r="P44" s="100"/>
    </row>
    <row r="45" spans="2:16" ht="16.5" thickTop="1">
      <c r="B45" s="102"/>
      <c r="C45" s="102"/>
      <c r="D45" s="100"/>
      <c r="E45" s="100"/>
      <c r="F45" s="100"/>
      <c r="G45" s="100"/>
      <c r="H45" s="100"/>
      <c r="I45" s="100"/>
      <c r="J45" s="100"/>
      <c r="K45" s="103"/>
      <c r="P45" s="100"/>
    </row>
    <row r="46" spans="2:16" ht="15.75">
      <c r="B46" s="1" t="s">
        <v>245</v>
      </c>
      <c r="C46" s="1"/>
      <c r="G46" s="13"/>
      <c r="P46" s="13"/>
    </row>
    <row r="47" spans="2:16" ht="15.75">
      <c r="B47" s="1" t="s">
        <v>250</v>
      </c>
      <c r="C47" s="1"/>
      <c r="G47" s="13"/>
      <c r="P47" s="13"/>
    </row>
    <row r="48" ht="15.75">
      <c r="P48" s="13"/>
    </row>
  </sheetData>
  <sheetProtection/>
  <printOptions/>
  <pageMargins left="0.5" right="0" top="1" bottom="0" header="0" footer="0"/>
  <pageSetup firstPageNumber="1" useFirstPageNumber="1" horizontalDpi="600" verticalDpi="600" orientation="portrait" paperSize="9" r:id="rId2"/>
  <headerFooter alignWithMargins="0">
    <oddFooter>&amp;C&amp;"Times New Roman,Regular"&amp;12&amp;P</oddFooter>
  </headerFooter>
  <drawing r:id="rId1"/>
</worksheet>
</file>

<file path=xl/worksheets/sheet2.xml><?xml version="1.0" encoding="utf-8"?>
<worksheet xmlns="http://schemas.openxmlformats.org/spreadsheetml/2006/main" xmlns:r="http://schemas.openxmlformats.org/officeDocument/2006/relationships">
  <dimension ref="A1:P27"/>
  <sheetViews>
    <sheetView view="pageBreakPreview" zoomScaleSheetLayoutView="100" workbookViewId="0" topLeftCell="A38">
      <selection activeCell="B7" sqref="B7"/>
    </sheetView>
  </sheetViews>
  <sheetFormatPr defaultColWidth="9.140625" defaultRowHeight="12.75"/>
  <cols>
    <col min="1" max="1" width="4.421875" style="2" customWidth="1"/>
    <col min="2" max="2" width="27.7109375" style="2" customWidth="1"/>
    <col min="3" max="3" width="6.7109375" style="2" customWidth="1"/>
    <col min="4" max="4" width="13.7109375" style="2" customWidth="1"/>
    <col min="5" max="5" width="1.28515625" style="2" customWidth="1"/>
    <col min="6" max="6" width="13.7109375" style="2" customWidth="1"/>
    <col min="7" max="7" width="1.28515625" style="2" customWidth="1"/>
    <col min="8" max="8" width="13.7109375" style="2" customWidth="1"/>
    <col min="9" max="9" width="1.28515625" style="2" customWidth="1"/>
    <col min="10" max="10" width="13.7109375" style="2" customWidth="1"/>
    <col min="11" max="12" width="15.7109375" style="2" hidden="1" customWidth="1"/>
    <col min="13" max="14" width="0" style="2" hidden="1" customWidth="1"/>
    <col min="15" max="15" width="4.7109375" style="2" customWidth="1"/>
    <col min="16" max="16" width="13.57421875" style="2" customWidth="1"/>
    <col min="17" max="16384" width="9.140625" style="2" customWidth="1"/>
  </cols>
  <sheetData>
    <row r="1" ht="18.75">
      <c r="A1" s="43" t="s">
        <v>35</v>
      </c>
    </row>
    <row r="2" spans="1:9" ht="15.75">
      <c r="A2" s="59" t="s">
        <v>29</v>
      </c>
      <c r="B2" s="17"/>
      <c r="C2" s="17"/>
      <c r="E2" s="17"/>
      <c r="I2" s="17"/>
    </row>
    <row r="3" spans="1:9" ht="15.75">
      <c r="A3" s="59"/>
      <c r="B3" s="17"/>
      <c r="C3" s="17"/>
      <c r="E3" s="17"/>
      <c r="I3" s="17"/>
    </row>
    <row r="4" spans="1:9" ht="15.75">
      <c r="A4" s="42" t="s">
        <v>89</v>
      </c>
      <c r="B4" s="17"/>
      <c r="C4" s="17"/>
      <c r="E4" s="17"/>
      <c r="I4" s="17"/>
    </row>
    <row r="6" spans="1:3" ht="15.75">
      <c r="A6" s="1" t="s">
        <v>251</v>
      </c>
      <c r="B6" s="1" t="s">
        <v>270</v>
      </c>
      <c r="C6" s="1"/>
    </row>
    <row r="7" spans="2:3" ht="15.75">
      <c r="B7" s="89"/>
      <c r="C7" s="90"/>
    </row>
    <row r="8" spans="4:12" ht="15.75">
      <c r="D8" s="11" t="s">
        <v>219</v>
      </c>
      <c r="E8" s="11"/>
      <c r="F8" s="11" t="s">
        <v>220</v>
      </c>
      <c r="G8" s="11"/>
      <c r="H8" s="91" t="s">
        <v>221</v>
      </c>
      <c r="I8" s="11"/>
      <c r="J8" s="91" t="s">
        <v>221</v>
      </c>
      <c r="K8" s="11" t="s">
        <v>222</v>
      </c>
      <c r="L8" s="11" t="s">
        <v>223</v>
      </c>
    </row>
    <row r="9" spans="4:12" ht="15.75">
      <c r="D9" s="11" t="s">
        <v>224</v>
      </c>
      <c r="E9" s="11"/>
      <c r="F9" s="11" t="s">
        <v>224</v>
      </c>
      <c r="G9" s="11"/>
      <c r="H9" s="11" t="s">
        <v>225</v>
      </c>
      <c r="I9" s="11"/>
      <c r="J9" s="11" t="s">
        <v>225</v>
      </c>
      <c r="K9" s="11" t="s">
        <v>226</v>
      </c>
      <c r="L9" s="11" t="s">
        <v>226</v>
      </c>
    </row>
    <row r="10" spans="4:12" ht="15.75">
      <c r="D10" s="11" t="s">
        <v>227</v>
      </c>
      <c r="E10" s="11"/>
      <c r="F10" s="11" t="s">
        <v>228</v>
      </c>
      <c r="G10" s="11"/>
      <c r="H10" s="11" t="s">
        <v>229</v>
      </c>
      <c r="I10" s="11"/>
      <c r="J10" s="11" t="s">
        <v>229</v>
      </c>
      <c r="K10" s="11" t="s">
        <v>230</v>
      </c>
      <c r="L10" s="11" t="s">
        <v>230</v>
      </c>
    </row>
    <row r="11" spans="3:12" ht="15.75">
      <c r="C11" s="1" t="s">
        <v>90</v>
      </c>
      <c r="D11" s="12" t="s">
        <v>247</v>
      </c>
      <c r="E11" s="12"/>
      <c r="F11" s="12" t="s">
        <v>231</v>
      </c>
      <c r="G11" s="12"/>
      <c r="H11" s="12" t="s">
        <v>247</v>
      </c>
      <c r="I11" s="12"/>
      <c r="J11" s="12" t="s">
        <v>231</v>
      </c>
      <c r="K11" s="12" t="s">
        <v>232</v>
      </c>
      <c r="L11" s="12" t="s">
        <v>233</v>
      </c>
    </row>
    <row r="12" spans="4:12" ht="15.75">
      <c r="D12" s="11" t="s">
        <v>2</v>
      </c>
      <c r="E12" s="11"/>
      <c r="F12" s="11" t="s">
        <v>2</v>
      </c>
      <c r="G12" s="11"/>
      <c r="H12" s="11" t="s">
        <v>2</v>
      </c>
      <c r="I12" s="11"/>
      <c r="J12" s="11" t="s">
        <v>2</v>
      </c>
      <c r="K12" s="11" t="s">
        <v>2</v>
      </c>
      <c r="L12" s="11" t="s">
        <v>2</v>
      </c>
    </row>
    <row r="14" spans="2:16" ht="16.5">
      <c r="B14" s="1" t="s">
        <v>195</v>
      </c>
      <c r="D14" s="5">
        <v>1498</v>
      </c>
      <c r="E14" s="5"/>
      <c r="F14" s="5">
        <v>-112</v>
      </c>
      <c r="G14" s="5"/>
      <c r="H14" s="5">
        <v>1498</v>
      </c>
      <c r="I14" s="5"/>
      <c r="J14" s="5">
        <v>-112</v>
      </c>
      <c r="K14" s="19">
        <v>17604</v>
      </c>
      <c r="L14" s="19">
        <v>20705</v>
      </c>
      <c r="P14" s="5"/>
    </row>
    <row r="15" spans="1:16" ht="16.5">
      <c r="A15" s="2" t="s">
        <v>234</v>
      </c>
      <c r="D15" s="7"/>
      <c r="E15" s="7"/>
      <c r="F15" s="7"/>
      <c r="G15" s="7"/>
      <c r="H15" s="7"/>
      <c r="I15" s="7"/>
      <c r="J15" s="7"/>
      <c r="K15" s="19"/>
      <c r="L15" s="19"/>
      <c r="P15" s="7"/>
    </row>
    <row r="16" spans="2:16" ht="16.5">
      <c r="B16" s="2" t="s">
        <v>252</v>
      </c>
      <c r="D16" s="92">
        <v>0</v>
      </c>
      <c r="E16" s="92"/>
      <c r="F16" s="92">
        <v>0</v>
      </c>
      <c r="G16" s="7"/>
      <c r="H16" s="92">
        <v>0</v>
      </c>
      <c r="I16" s="92"/>
      <c r="J16" s="92">
        <v>0</v>
      </c>
      <c r="K16" s="19">
        <v>-18462</v>
      </c>
      <c r="L16" s="19">
        <f>-1323-18574-818-584-4054</f>
        <v>-25353</v>
      </c>
      <c r="P16" s="7"/>
    </row>
    <row r="17" spans="2:16" ht="16.5">
      <c r="B17" s="1" t="s">
        <v>196</v>
      </c>
      <c r="K17" s="19">
        <f>SUM(K14:K16)</f>
        <v>-858</v>
      </c>
      <c r="L17" s="7">
        <f>SUM(L14:L16)</f>
        <v>-4648</v>
      </c>
      <c r="P17" s="7">
        <f>SUM(P14:P16)</f>
        <v>0</v>
      </c>
    </row>
    <row r="18" spans="2:16" ht="17.25" thickBot="1">
      <c r="B18" s="1" t="s">
        <v>253</v>
      </c>
      <c r="D18" s="95">
        <f>SUM(D14:D16)</f>
        <v>1498</v>
      </c>
      <c r="E18" s="95"/>
      <c r="F18" s="95">
        <f>SUM(F14:F16)</f>
        <v>-112</v>
      </c>
      <c r="G18" s="5"/>
      <c r="H18" s="95">
        <f>SUM(H14:H16)</f>
        <v>1498</v>
      </c>
      <c r="I18" s="95"/>
      <c r="J18" s="95">
        <f>SUM(J14:J16)</f>
        <v>-112</v>
      </c>
      <c r="K18" s="19"/>
      <c r="L18" s="7"/>
      <c r="P18" s="7"/>
    </row>
    <row r="19" spans="4:16" ht="15.75" customHeight="1" thickTop="1">
      <c r="D19" s="5"/>
      <c r="E19" s="5"/>
      <c r="F19" s="5"/>
      <c r="G19" s="5"/>
      <c r="H19" s="5"/>
      <c r="I19" s="5"/>
      <c r="J19" s="5"/>
      <c r="K19" s="5"/>
      <c r="L19" s="5"/>
      <c r="P19" s="5"/>
    </row>
    <row r="20" spans="2:16" ht="15.75">
      <c r="B20" s="1" t="s">
        <v>239</v>
      </c>
      <c r="D20" s="5"/>
      <c r="E20" s="5"/>
      <c r="F20" s="5"/>
      <c r="G20" s="5"/>
      <c r="H20" s="5"/>
      <c r="I20" s="5"/>
      <c r="J20" s="5"/>
      <c r="K20" s="5"/>
      <c r="L20" s="5"/>
      <c r="P20" s="5"/>
    </row>
    <row r="21" spans="4:16" ht="9" customHeight="1">
      <c r="D21" s="5"/>
      <c r="E21" s="5"/>
      <c r="F21" s="5"/>
      <c r="G21" s="5"/>
      <c r="H21" s="5"/>
      <c r="I21" s="5"/>
      <c r="J21" s="5"/>
      <c r="K21" s="5"/>
      <c r="L21" s="5"/>
      <c r="P21" s="5"/>
    </row>
    <row r="22" spans="2:16" ht="15.75">
      <c r="B22" s="2" t="s">
        <v>240</v>
      </c>
      <c r="D22" s="5">
        <v>1125</v>
      </c>
      <c r="E22" s="5"/>
      <c r="F22" s="5">
        <v>-184</v>
      </c>
      <c r="G22" s="5"/>
      <c r="H22" s="5">
        <v>1125</v>
      </c>
      <c r="I22" s="5"/>
      <c r="J22" s="5">
        <v>-184</v>
      </c>
      <c r="K22" s="5"/>
      <c r="L22" s="5"/>
      <c r="P22" s="5"/>
    </row>
    <row r="23" spans="4:16" ht="9.75" customHeight="1">
      <c r="D23" s="5"/>
      <c r="E23" s="5"/>
      <c r="F23" s="5"/>
      <c r="G23" s="5"/>
      <c r="H23" s="5"/>
      <c r="I23" s="5"/>
      <c r="J23" s="5"/>
      <c r="K23" s="5"/>
      <c r="L23" s="5"/>
      <c r="P23" s="5"/>
    </row>
    <row r="24" spans="2:16" ht="15.75">
      <c r="B24" s="2" t="s">
        <v>241</v>
      </c>
      <c r="D24" s="5">
        <v>373</v>
      </c>
      <c r="E24" s="5"/>
      <c r="F24" s="5">
        <v>72</v>
      </c>
      <c r="G24" s="5"/>
      <c r="H24" s="5">
        <v>373</v>
      </c>
      <c r="I24" s="5"/>
      <c r="J24" s="5">
        <v>72</v>
      </c>
      <c r="K24" s="5">
        <v>2</v>
      </c>
      <c r="L24" s="5">
        <v>-4</v>
      </c>
      <c r="P24" s="5"/>
    </row>
    <row r="25" spans="4:16" ht="9" customHeight="1">
      <c r="D25" s="96"/>
      <c r="E25" s="96"/>
      <c r="F25" s="96"/>
      <c r="G25" s="5"/>
      <c r="H25" s="96"/>
      <c r="I25" s="96"/>
      <c r="J25" s="96"/>
      <c r="K25" s="96"/>
      <c r="L25" s="96"/>
      <c r="P25" s="96"/>
    </row>
    <row r="26" spans="4:16" ht="16.5" thickBot="1">
      <c r="D26" s="95">
        <f>D22+D24</f>
        <v>1498</v>
      </c>
      <c r="E26" s="95"/>
      <c r="F26" s="95">
        <f>F22+F24</f>
        <v>-112</v>
      </c>
      <c r="G26" s="5"/>
      <c r="H26" s="95">
        <f>H22+H24</f>
        <v>1498</v>
      </c>
      <c r="I26" s="95">
        <f>I22+I24</f>
        <v>0</v>
      </c>
      <c r="J26" s="95">
        <f>J22+J24</f>
        <v>-112</v>
      </c>
      <c r="K26" s="95" t="e">
        <f>#REF!+K24</f>
        <v>#REF!</v>
      </c>
      <c r="L26" s="95" t="e">
        <f>#REF!+L24</f>
        <v>#REF!</v>
      </c>
      <c r="P26" s="95">
        <f>P22+P24</f>
        <v>0</v>
      </c>
    </row>
    <row r="27" spans="4:16" ht="16.5" thickTop="1">
      <c r="D27" s="14"/>
      <c r="E27" s="14"/>
      <c r="F27" s="14"/>
      <c r="G27" s="97"/>
      <c r="H27" s="14"/>
      <c r="I27" s="14"/>
      <c r="J27" s="14"/>
      <c r="K27" s="14"/>
      <c r="L27" s="14"/>
      <c r="P27" s="14"/>
    </row>
  </sheetData>
  <printOptions/>
  <pageMargins left="0.5" right="0" top="1" bottom="1" header="0" footer="0"/>
  <pageSetup firstPageNumber="2" useFirstPageNumber="1" horizontalDpi="600" verticalDpi="600" orientation="portrait" paperSize="9" r:id="rId2"/>
  <headerFooter alignWithMargins="0">
    <oddFooter>&amp;C&amp;"Times New Roman,Regular"&amp;12&amp;P</oddFooter>
  </headerFooter>
  <drawing r:id="rId1"/>
</worksheet>
</file>

<file path=xl/worksheets/sheet3.xml><?xml version="1.0" encoding="utf-8"?>
<worksheet xmlns="http://schemas.openxmlformats.org/spreadsheetml/2006/main" xmlns:r="http://schemas.openxmlformats.org/officeDocument/2006/relationships">
  <dimension ref="A1:J42"/>
  <sheetViews>
    <sheetView view="pageBreakPreview" zoomScale="60" zoomScalePageLayoutView="0" workbookViewId="0" topLeftCell="A1">
      <selection activeCell="B40" sqref="B40"/>
    </sheetView>
  </sheetViews>
  <sheetFormatPr defaultColWidth="9.140625" defaultRowHeight="12.75"/>
  <cols>
    <col min="1" max="1" width="4.421875" style="0" customWidth="1"/>
    <col min="2" max="2" width="45.28125" style="0" customWidth="1"/>
    <col min="3" max="3" width="14.8515625" style="0" customWidth="1"/>
    <col min="4" max="6" width="17.7109375" style="0" customWidth="1"/>
    <col min="7" max="9" width="14.8515625" style="0" customWidth="1"/>
  </cols>
  <sheetData>
    <row r="1" s="2" customFormat="1" ht="18.75">
      <c r="A1" s="43" t="s">
        <v>35</v>
      </c>
    </row>
    <row r="2" spans="1:9" s="2" customFormat="1" ht="15.75">
      <c r="A2" s="59" t="s">
        <v>29</v>
      </c>
      <c r="B2" s="17"/>
      <c r="C2" s="17"/>
      <c r="E2" s="17"/>
      <c r="I2" s="17"/>
    </row>
    <row r="3" spans="1:4" s="2" customFormat="1" ht="9.75" customHeight="1">
      <c r="A3" s="41"/>
      <c r="D3" s="14"/>
    </row>
    <row r="4" spans="1:4" s="2" customFormat="1" ht="15.75" customHeight="1">
      <c r="A4" s="42" t="s">
        <v>89</v>
      </c>
      <c r="D4" s="14"/>
    </row>
    <row r="5" spans="1:4" s="2" customFormat="1" ht="9.75" customHeight="1">
      <c r="A5" s="41"/>
      <c r="D5" s="14"/>
    </row>
    <row r="6" spans="1:4" s="2" customFormat="1" ht="15.75" customHeight="1">
      <c r="A6" s="18" t="s">
        <v>91</v>
      </c>
      <c r="B6" s="1" t="s">
        <v>271</v>
      </c>
      <c r="D6" s="14"/>
    </row>
    <row r="7" spans="1:4" s="2" customFormat="1" ht="9.75" customHeight="1">
      <c r="A7" s="1"/>
      <c r="D7" s="14"/>
    </row>
    <row r="8" spans="1:9" ht="15.75" customHeight="1">
      <c r="A8" s="13"/>
      <c r="B8" s="13"/>
      <c r="C8" s="58" t="s">
        <v>198</v>
      </c>
      <c r="D8" s="2"/>
      <c r="E8" s="2"/>
      <c r="F8" s="2"/>
      <c r="G8" s="2"/>
      <c r="H8" s="2"/>
      <c r="I8" s="2"/>
    </row>
    <row r="9" spans="1:9" ht="15.75" customHeight="1">
      <c r="A9" s="13"/>
      <c r="B9" s="13"/>
      <c r="C9" s="107" t="s">
        <v>54</v>
      </c>
      <c r="D9" s="107"/>
      <c r="E9" s="23" t="s">
        <v>53</v>
      </c>
      <c r="I9" s="23"/>
    </row>
    <row r="10" spans="1:7" ht="15.75" customHeight="1">
      <c r="A10" s="13"/>
      <c r="B10" s="13"/>
      <c r="C10" s="23" t="s">
        <v>56</v>
      </c>
      <c r="D10" s="23" t="s">
        <v>57</v>
      </c>
      <c r="E10" s="23" t="s">
        <v>68</v>
      </c>
      <c r="G10" s="23"/>
    </row>
    <row r="11" spans="1:9" ht="15.75" customHeight="1">
      <c r="A11" s="13"/>
      <c r="B11" s="13"/>
      <c r="C11" s="48" t="s">
        <v>55</v>
      </c>
      <c r="D11" s="23" t="s">
        <v>58</v>
      </c>
      <c r="E11" s="23" t="s">
        <v>69</v>
      </c>
      <c r="F11" s="23" t="s">
        <v>62</v>
      </c>
      <c r="G11" s="23"/>
      <c r="H11" s="23" t="s">
        <v>73</v>
      </c>
      <c r="I11" s="23" t="s">
        <v>7</v>
      </c>
    </row>
    <row r="12" spans="1:9" ht="15.75" customHeight="1">
      <c r="A12" s="13"/>
      <c r="B12" s="13"/>
      <c r="C12" s="13"/>
      <c r="D12" s="23" t="s">
        <v>59</v>
      </c>
      <c r="E12" s="23" t="s">
        <v>70</v>
      </c>
      <c r="F12" s="23" t="s">
        <v>71</v>
      </c>
      <c r="G12" s="23" t="s">
        <v>72</v>
      </c>
      <c r="H12" s="23" t="s">
        <v>74</v>
      </c>
      <c r="I12" s="23" t="s">
        <v>75</v>
      </c>
    </row>
    <row r="13" spans="1:9" ht="15.75" customHeight="1">
      <c r="A13" s="13"/>
      <c r="B13" s="13"/>
      <c r="C13" s="13"/>
      <c r="D13" s="23" t="s">
        <v>60</v>
      </c>
      <c r="E13" s="23"/>
      <c r="F13" s="23"/>
      <c r="G13" s="23"/>
      <c r="H13" s="23"/>
      <c r="I13" s="23"/>
    </row>
    <row r="14" spans="1:9" ht="9.75" customHeight="1">
      <c r="A14" s="13"/>
      <c r="B14" s="13"/>
      <c r="C14" s="13"/>
      <c r="D14" s="23"/>
      <c r="E14" s="23"/>
      <c r="F14" s="23"/>
      <c r="G14" s="23"/>
      <c r="H14" s="23"/>
      <c r="I14" s="23"/>
    </row>
    <row r="15" spans="1:9" ht="15.75" customHeight="1">
      <c r="A15" s="38"/>
      <c r="B15" s="38"/>
      <c r="C15" s="50" t="s">
        <v>8</v>
      </c>
      <c r="D15" s="50" t="s">
        <v>8</v>
      </c>
      <c r="E15" s="50" t="s">
        <v>8</v>
      </c>
      <c r="F15" s="50" t="s">
        <v>8</v>
      </c>
      <c r="G15" s="50" t="s">
        <v>8</v>
      </c>
      <c r="H15" s="50" t="s">
        <v>8</v>
      </c>
      <c r="I15" s="50" t="s">
        <v>8</v>
      </c>
    </row>
    <row r="16" spans="1:9" ht="15.75" customHeight="1">
      <c r="A16" s="13"/>
      <c r="B16" s="13"/>
      <c r="C16" s="23"/>
      <c r="D16" s="23"/>
      <c r="E16" s="23"/>
      <c r="F16" s="23"/>
      <c r="G16" s="23"/>
      <c r="H16" s="23"/>
      <c r="I16" s="23"/>
    </row>
    <row r="17" spans="1:2" ht="15.75" customHeight="1">
      <c r="A17" s="13"/>
      <c r="B17" s="35" t="s">
        <v>185</v>
      </c>
    </row>
    <row r="18" spans="1:9" ht="15.75" customHeight="1">
      <c r="A18" s="13"/>
      <c r="B18" s="13"/>
      <c r="C18" s="13"/>
      <c r="D18" s="22"/>
      <c r="E18" s="22"/>
      <c r="F18" s="22"/>
      <c r="G18" s="22"/>
      <c r="H18" s="22"/>
      <c r="I18" s="22"/>
    </row>
    <row r="19" spans="1:9" ht="15.75" customHeight="1">
      <c r="A19" s="13"/>
      <c r="B19" s="13" t="s">
        <v>171</v>
      </c>
      <c r="C19" s="6">
        <v>60490</v>
      </c>
      <c r="D19" s="32">
        <v>30831</v>
      </c>
      <c r="E19" s="39">
        <f>16179+26</f>
        <v>16205</v>
      </c>
      <c r="F19" s="27">
        <v>-3434</v>
      </c>
      <c r="G19" s="32">
        <f>SUM(C19:F19)</f>
        <v>104092</v>
      </c>
      <c r="H19" s="19">
        <v>2805</v>
      </c>
      <c r="I19" s="39">
        <f>SUM(G19:H19)</f>
        <v>106897</v>
      </c>
    </row>
    <row r="20" spans="1:9" ht="15.75" customHeight="1">
      <c r="A20" s="13"/>
      <c r="B20" s="13"/>
      <c r="C20" s="6"/>
      <c r="D20" s="32"/>
      <c r="E20" s="39"/>
      <c r="F20" s="27"/>
      <c r="G20" s="32"/>
      <c r="H20" s="19"/>
      <c r="I20" s="39"/>
    </row>
    <row r="21" spans="1:9" ht="15.75" customHeight="1">
      <c r="A21" s="13"/>
      <c r="B21" s="13" t="s">
        <v>261</v>
      </c>
      <c r="C21" s="32">
        <v>0</v>
      </c>
      <c r="D21" s="32">
        <v>0</v>
      </c>
      <c r="E21" s="32">
        <v>0</v>
      </c>
      <c r="F21" s="27">
        <v>1125</v>
      </c>
      <c r="G21" s="27">
        <f>SUM(C21:F21)</f>
        <v>1125</v>
      </c>
      <c r="H21" s="27">
        <v>373</v>
      </c>
      <c r="I21" s="49">
        <f>SUM(G21:H21)</f>
        <v>1498</v>
      </c>
    </row>
    <row r="22" spans="1:9" ht="15.75" customHeight="1">
      <c r="A22" s="13"/>
      <c r="B22" s="13"/>
      <c r="C22" s="26"/>
      <c r="D22" s="26"/>
      <c r="E22" s="26"/>
      <c r="F22" s="26"/>
      <c r="G22" s="26"/>
      <c r="H22" s="26"/>
      <c r="I22" s="26"/>
    </row>
    <row r="23" spans="1:9" ht="15.75" customHeight="1" thickBot="1">
      <c r="A23" s="13"/>
      <c r="B23" s="35" t="s">
        <v>186</v>
      </c>
      <c r="C23" s="40">
        <f aca="true" t="shared" si="0" ref="C23:I23">SUM(C19:C21)</f>
        <v>60490</v>
      </c>
      <c r="D23" s="40">
        <f t="shared" si="0"/>
        <v>30831</v>
      </c>
      <c r="E23" s="40">
        <f t="shared" si="0"/>
        <v>16205</v>
      </c>
      <c r="F23" s="40">
        <f t="shared" si="0"/>
        <v>-2309</v>
      </c>
      <c r="G23" s="40">
        <f t="shared" si="0"/>
        <v>105217</v>
      </c>
      <c r="H23" s="40">
        <f t="shared" si="0"/>
        <v>3178</v>
      </c>
      <c r="I23" s="40">
        <f t="shared" si="0"/>
        <v>108395</v>
      </c>
    </row>
    <row r="24" spans="1:9" ht="15.75" customHeight="1" thickTop="1">
      <c r="A24" s="13"/>
      <c r="B24" s="13"/>
      <c r="C24" s="32"/>
      <c r="D24" s="32"/>
      <c r="E24" s="32"/>
      <c r="F24" s="32"/>
      <c r="G24" s="32"/>
      <c r="H24" s="32"/>
      <c r="I24" s="32"/>
    </row>
    <row r="25" spans="1:2" ht="15.75" customHeight="1">
      <c r="A25" s="13"/>
      <c r="B25" s="35" t="s">
        <v>178</v>
      </c>
    </row>
    <row r="26" spans="1:9" ht="15.75" customHeight="1">
      <c r="A26" s="13"/>
      <c r="B26" s="13"/>
      <c r="C26" s="13"/>
      <c r="D26" s="22"/>
      <c r="E26" s="22"/>
      <c r="F26" s="22"/>
      <c r="G26" s="22"/>
      <c r="H26" s="22"/>
      <c r="I26" s="22"/>
    </row>
    <row r="27" spans="1:9" ht="15.75" customHeight="1">
      <c r="A27" s="13"/>
      <c r="B27" s="13" t="s">
        <v>171</v>
      </c>
      <c r="C27" s="6">
        <v>60490</v>
      </c>
      <c r="D27" s="32">
        <v>30831</v>
      </c>
      <c r="E27" s="39">
        <f>16179+26</f>
        <v>16205</v>
      </c>
      <c r="F27" s="27">
        <v>-8113</v>
      </c>
      <c r="G27" s="32">
        <f>SUM(C27:F27)</f>
        <v>99413</v>
      </c>
      <c r="H27" s="19">
        <v>1820</v>
      </c>
      <c r="I27" s="39">
        <f>SUM(G27:H27)</f>
        <v>101233</v>
      </c>
    </row>
    <row r="28" spans="1:9" ht="15.75" customHeight="1">
      <c r="A28" s="13"/>
      <c r="B28" s="13"/>
      <c r="C28" s="6"/>
      <c r="D28" s="32"/>
      <c r="E28" s="39"/>
      <c r="F28" s="27"/>
      <c r="G28" s="32"/>
      <c r="H28" s="19"/>
      <c r="I28" s="39"/>
    </row>
    <row r="29" spans="1:9" ht="15.75" customHeight="1">
      <c r="A29" s="13"/>
      <c r="B29" s="13" t="s">
        <v>263</v>
      </c>
      <c r="C29" s="6"/>
      <c r="D29" s="32"/>
      <c r="E29" s="39"/>
      <c r="F29" s="27"/>
      <c r="G29" s="32"/>
      <c r="H29" s="19"/>
      <c r="I29" s="39"/>
    </row>
    <row r="30" spans="1:9" ht="15.75" customHeight="1">
      <c r="A30" s="13"/>
      <c r="B30" s="13" t="s">
        <v>262</v>
      </c>
      <c r="C30" s="32">
        <v>0</v>
      </c>
      <c r="D30" s="32">
        <v>0</v>
      </c>
      <c r="E30" s="32">
        <v>0</v>
      </c>
      <c r="F30" s="27">
        <v>-184</v>
      </c>
      <c r="G30" s="27">
        <f>SUM(C30:F30)</f>
        <v>-184</v>
      </c>
      <c r="H30" s="27">
        <v>72</v>
      </c>
      <c r="I30" s="49">
        <f>SUM(G30:H30)</f>
        <v>-112</v>
      </c>
    </row>
    <row r="31" spans="1:9" ht="15.75" customHeight="1">
      <c r="A31" s="13"/>
      <c r="C31" s="26"/>
      <c r="D31" s="26"/>
      <c r="E31" s="26"/>
      <c r="F31" s="26"/>
      <c r="G31" s="26"/>
      <c r="H31" s="26"/>
      <c r="I31" s="26"/>
    </row>
    <row r="32" spans="1:9" ht="15.75" customHeight="1" thickBot="1">
      <c r="A32" s="13"/>
      <c r="B32" s="35" t="s">
        <v>179</v>
      </c>
      <c r="C32" s="40">
        <f aca="true" t="shared" si="1" ref="C32:I32">SUM(C27:C30)</f>
        <v>60490</v>
      </c>
      <c r="D32" s="40">
        <f t="shared" si="1"/>
        <v>30831</v>
      </c>
      <c r="E32" s="40">
        <f t="shared" si="1"/>
        <v>16205</v>
      </c>
      <c r="F32" s="40">
        <f t="shared" si="1"/>
        <v>-8297</v>
      </c>
      <c r="G32" s="40">
        <f t="shared" si="1"/>
        <v>99229</v>
      </c>
      <c r="H32" s="40">
        <f t="shared" si="1"/>
        <v>1892</v>
      </c>
      <c r="I32" s="40">
        <f t="shared" si="1"/>
        <v>101121</v>
      </c>
    </row>
    <row r="33" spans="1:9" ht="15.75" customHeight="1" thickTop="1">
      <c r="A33" s="13"/>
      <c r="B33" s="13"/>
      <c r="C33" s="32"/>
      <c r="D33" s="32"/>
      <c r="E33" s="32"/>
      <c r="F33" s="32"/>
      <c r="G33" s="32"/>
      <c r="H33" s="32"/>
      <c r="I33" s="32"/>
    </row>
    <row r="34" spans="1:10" ht="15.75" customHeight="1">
      <c r="A34" s="13"/>
      <c r="B34" s="35"/>
      <c r="C34" s="27"/>
      <c r="D34" s="27"/>
      <c r="E34" s="27"/>
      <c r="F34" s="27"/>
      <c r="G34" s="27"/>
      <c r="H34" s="27"/>
      <c r="I34" s="27"/>
      <c r="J34" s="27"/>
    </row>
    <row r="35" spans="1:9" ht="15.75" customHeight="1">
      <c r="A35" s="22"/>
      <c r="B35" s="22"/>
      <c r="C35" s="22"/>
      <c r="D35" s="22"/>
      <c r="E35" s="22"/>
      <c r="F35" s="22"/>
      <c r="G35" s="22"/>
      <c r="H35" s="22"/>
      <c r="I35" s="22"/>
    </row>
    <row r="36" spans="1:9" ht="15.75" customHeight="1">
      <c r="A36" s="1" t="s">
        <v>272</v>
      </c>
      <c r="B36" s="1"/>
      <c r="C36" s="1"/>
      <c r="D36" s="1"/>
      <c r="E36" s="1"/>
      <c r="F36" s="1"/>
      <c r="G36" s="2"/>
      <c r="H36" s="2"/>
      <c r="I36" s="2"/>
    </row>
    <row r="37" spans="1:9" ht="15.75" customHeight="1">
      <c r="A37" s="1" t="s">
        <v>187</v>
      </c>
      <c r="B37" s="1"/>
      <c r="C37" s="1"/>
      <c r="D37" s="1"/>
      <c r="E37" s="1"/>
      <c r="F37" s="1"/>
      <c r="G37" s="2"/>
      <c r="H37" s="2"/>
      <c r="I37" s="2"/>
    </row>
    <row r="38" spans="1:9" ht="15.75" customHeight="1">
      <c r="A38" s="2"/>
      <c r="B38" s="2"/>
      <c r="C38" s="2"/>
      <c r="D38" s="2"/>
      <c r="E38" s="2"/>
      <c r="F38" s="2"/>
      <c r="G38" s="2"/>
      <c r="H38" s="2"/>
      <c r="I38" s="2"/>
    </row>
    <row r="39" spans="1:10" s="20" customFormat="1" ht="15.75" customHeight="1">
      <c r="A39" s="85"/>
      <c r="B39" s="86"/>
      <c r="C39" s="86"/>
      <c r="D39" s="86"/>
      <c r="E39" s="86"/>
      <c r="F39" s="87"/>
      <c r="G39" s="87"/>
      <c r="H39" s="87"/>
      <c r="I39" s="87"/>
      <c r="J39" s="87"/>
    </row>
    <row r="40" spans="1:10" s="20" customFormat="1" ht="15.75" customHeight="1">
      <c r="A40" s="85"/>
      <c r="B40" s="86"/>
      <c r="C40" s="86"/>
      <c r="D40" s="86"/>
      <c r="E40" s="86"/>
      <c r="F40" s="87"/>
      <c r="G40" s="87"/>
      <c r="H40" s="87"/>
      <c r="I40" s="87"/>
      <c r="J40" s="87"/>
    </row>
    <row r="41" spans="1:10" s="2" customFormat="1" ht="15.75" customHeight="1">
      <c r="A41" s="83"/>
      <c r="B41" s="13"/>
      <c r="C41" s="13"/>
      <c r="D41" s="13"/>
      <c r="E41" s="13"/>
      <c r="F41" s="13"/>
      <c r="G41" s="13"/>
      <c r="H41" s="13"/>
      <c r="I41" s="13"/>
      <c r="J41" s="13"/>
    </row>
    <row r="42" spans="1:10" s="2" customFormat="1" ht="15.75" customHeight="1">
      <c r="A42" s="84"/>
      <c r="B42" s="13"/>
      <c r="C42" s="13"/>
      <c r="D42" s="13"/>
      <c r="E42" s="13"/>
      <c r="F42" s="13"/>
      <c r="G42" s="13"/>
      <c r="H42" s="13"/>
      <c r="I42" s="13"/>
      <c r="J42" s="13"/>
    </row>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sheetData>
  <sheetProtection/>
  <mergeCells count="1">
    <mergeCell ref="C9:D9"/>
  </mergeCells>
  <printOptions/>
  <pageMargins left="0.5" right="0" top="0.5" bottom="0" header="0" footer="0"/>
  <pageSetup horizontalDpi="600" verticalDpi="600" orientation="landscape" paperSize="9" scale="88" r:id="rId1"/>
  <headerFooter alignWithMargins="0">
    <oddFooter>&amp;C&amp;"Times New Roman,Regular"&amp;12 5</oddFooter>
  </headerFooter>
</worksheet>
</file>

<file path=xl/worksheets/sheet4.xml><?xml version="1.0" encoding="utf-8"?>
<worksheet xmlns="http://schemas.openxmlformats.org/spreadsheetml/2006/main" xmlns:r="http://schemas.openxmlformats.org/officeDocument/2006/relationships">
  <dimension ref="A1:J98"/>
  <sheetViews>
    <sheetView view="pageBreakPreview" zoomScaleSheetLayoutView="100" zoomScalePageLayoutView="0" workbookViewId="0" topLeftCell="A37">
      <selection activeCell="D43" sqref="D43"/>
    </sheetView>
  </sheetViews>
  <sheetFormatPr defaultColWidth="9.140625" defaultRowHeight="15.75" customHeight="1"/>
  <cols>
    <col min="1" max="1" width="3.421875" style="2" customWidth="1"/>
    <col min="2" max="2" width="39.57421875" style="2" customWidth="1"/>
    <col min="3" max="3" width="7.8515625" style="2" customWidth="1"/>
    <col min="4" max="4" width="18.140625" style="2" customWidth="1"/>
    <col min="5" max="5" width="3.28125" style="2" customWidth="1"/>
    <col min="6" max="6" width="17.8515625" style="2" customWidth="1"/>
    <col min="7" max="7" width="4.28125" style="2" customWidth="1"/>
    <col min="8" max="16384" width="9.140625" style="2" customWidth="1"/>
  </cols>
  <sheetData>
    <row r="1" ht="15.75" customHeight="1">
      <c r="A1" s="43" t="s">
        <v>35</v>
      </c>
    </row>
    <row r="2" ht="15.75" customHeight="1">
      <c r="A2" s="59" t="s">
        <v>29</v>
      </c>
    </row>
    <row r="3" ht="15.75" customHeight="1">
      <c r="A3" s="41"/>
    </row>
    <row r="4" ht="15.75" customHeight="1">
      <c r="A4" s="42" t="s">
        <v>89</v>
      </c>
    </row>
    <row r="5" ht="15.75" customHeight="1">
      <c r="A5" s="14"/>
    </row>
    <row r="6" spans="1:6" ht="15.75" customHeight="1">
      <c r="A6" s="2" t="s">
        <v>92</v>
      </c>
      <c r="B6" s="60" t="s">
        <v>273</v>
      </c>
      <c r="C6" s="60"/>
      <c r="D6" s="60"/>
      <c r="E6" s="60"/>
      <c r="F6" s="60"/>
    </row>
    <row r="7" spans="1:5" ht="15.75" customHeight="1">
      <c r="A7" s="22"/>
      <c r="B7" s="22"/>
      <c r="C7" s="22"/>
      <c r="D7" s="23"/>
      <c r="E7" s="31"/>
    </row>
    <row r="8" spans="1:6" ht="15.75" customHeight="1">
      <c r="A8" s="22"/>
      <c r="B8" s="22"/>
      <c r="C8" s="22"/>
      <c r="D8" s="23" t="s">
        <v>255</v>
      </c>
      <c r="E8" s="23"/>
      <c r="F8" s="23" t="s">
        <v>256</v>
      </c>
    </row>
    <row r="9" spans="1:6" ht="15.75" customHeight="1">
      <c r="A9" s="22"/>
      <c r="B9" s="22"/>
      <c r="D9" s="104" t="s">
        <v>260</v>
      </c>
      <c r="E9" s="23"/>
      <c r="F9" s="104" t="s">
        <v>260</v>
      </c>
    </row>
    <row r="10" spans="1:6" ht="15.75" customHeight="1">
      <c r="A10" s="22"/>
      <c r="B10" s="22"/>
      <c r="C10" s="24"/>
      <c r="D10" s="104" t="s">
        <v>259</v>
      </c>
      <c r="E10" s="23"/>
      <c r="F10" s="55" t="s">
        <v>188</v>
      </c>
    </row>
    <row r="11" spans="1:6" ht="15.75" customHeight="1">
      <c r="A11" s="22"/>
      <c r="B11" s="22"/>
      <c r="C11" s="24" t="s">
        <v>90</v>
      </c>
      <c r="D11" s="23" t="s">
        <v>8</v>
      </c>
      <c r="E11" s="25"/>
      <c r="F11" s="23" t="s">
        <v>8</v>
      </c>
    </row>
    <row r="12" spans="1:6" s="47" customFormat="1" ht="18" customHeight="1">
      <c r="A12" s="53" t="s">
        <v>76</v>
      </c>
      <c r="B12" s="51"/>
      <c r="C12" s="51"/>
      <c r="D12" s="52"/>
      <c r="E12" s="52"/>
      <c r="F12" s="52"/>
    </row>
    <row r="13" spans="1:6" ht="15.75" customHeight="1">
      <c r="A13" s="22"/>
      <c r="B13" s="22"/>
      <c r="C13" s="22"/>
      <c r="D13" s="25"/>
      <c r="E13" s="25"/>
      <c r="F13" s="25"/>
    </row>
    <row r="14" spans="1:6" ht="15.75" customHeight="1">
      <c r="A14" s="54" t="s">
        <v>77</v>
      </c>
      <c r="B14" s="22"/>
      <c r="C14" s="22"/>
      <c r="D14" s="22"/>
      <c r="E14" s="22"/>
      <c r="F14" s="22"/>
    </row>
    <row r="15" spans="1:6" ht="15.75" customHeight="1">
      <c r="A15" s="54"/>
      <c r="B15" s="22"/>
      <c r="C15" s="22"/>
      <c r="D15" s="22"/>
      <c r="E15" s="22"/>
      <c r="F15" s="22"/>
    </row>
    <row r="16" spans="1:6" ht="15.75" customHeight="1">
      <c r="A16" s="22" t="s">
        <v>30</v>
      </c>
      <c r="B16" s="22"/>
      <c r="C16" s="25" t="s">
        <v>167</v>
      </c>
      <c r="D16" s="27">
        <v>556</v>
      </c>
      <c r="E16" s="27"/>
      <c r="F16" s="27">
        <v>561</v>
      </c>
    </row>
    <row r="17" spans="1:6" ht="15.75" customHeight="1">
      <c r="A17" s="22" t="s">
        <v>172</v>
      </c>
      <c r="B17" s="22"/>
      <c r="C17" s="22"/>
      <c r="D17" s="27">
        <v>21665</v>
      </c>
      <c r="E17" s="27"/>
      <c r="F17" s="27">
        <v>21765</v>
      </c>
    </row>
    <row r="18" spans="1:6" ht="15.75" customHeight="1">
      <c r="A18" s="22" t="s">
        <v>177</v>
      </c>
      <c r="B18" s="22"/>
      <c r="C18" s="25"/>
      <c r="D18" s="27">
        <v>1891</v>
      </c>
      <c r="E18" s="27"/>
      <c r="F18" s="27">
        <v>1891</v>
      </c>
    </row>
    <row r="19" spans="1:6" ht="15.75" customHeight="1">
      <c r="A19" s="22" t="s">
        <v>95</v>
      </c>
      <c r="B19" s="22"/>
      <c r="C19" s="22"/>
      <c r="D19" s="27">
        <v>96234</v>
      </c>
      <c r="E19" s="27"/>
      <c r="F19" s="27">
        <v>96344</v>
      </c>
    </row>
    <row r="20" spans="1:6" ht="15.75" customHeight="1">
      <c r="A20" s="22"/>
      <c r="B20" s="22"/>
      <c r="C20" s="22"/>
      <c r="D20" s="61">
        <f>SUM(D16:D19)</f>
        <v>120346</v>
      </c>
      <c r="E20" s="27"/>
      <c r="F20" s="61">
        <f>SUM(F16:F19)</f>
        <v>120561</v>
      </c>
    </row>
    <row r="21" spans="1:6" ht="15.75" customHeight="1">
      <c r="A21" s="54" t="s">
        <v>31</v>
      </c>
      <c r="B21" s="22"/>
      <c r="C21" s="22"/>
      <c r="D21" s="27"/>
      <c r="E21" s="27"/>
      <c r="F21" s="27"/>
    </row>
    <row r="22" spans="1:6" ht="15.75" customHeight="1">
      <c r="A22" s="54"/>
      <c r="B22" s="22"/>
      <c r="C22" s="22"/>
      <c r="D22" s="27"/>
      <c r="E22" s="27"/>
      <c r="F22" s="27"/>
    </row>
    <row r="23" spans="1:6" ht="15.75" customHeight="1">
      <c r="A23" s="22" t="s">
        <v>78</v>
      </c>
      <c r="B23" s="22"/>
      <c r="C23" s="22"/>
      <c r="D23" s="27">
        <v>34511</v>
      </c>
      <c r="E23" s="27"/>
      <c r="F23" s="27">
        <v>35126</v>
      </c>
    </row>
    <row r="24" spans="1:6" ht="15.75" customHeight="1">
      <c r="A24" s="22" t="s">
        <v>96</v>
      </c>
      <c r="B24" s="22"/>
      <c r="C24" s="22"/>
      <c r="D24" s="27">
        <v>4129</v>
      </c>
      <c r="E24" s="27"/>
      <c r="F24" s="27">
        <v>4400</v>
      </c>
    </row>
    <row r="25" spans="1:6" ht="15.75" customHeight="1">
      <c r="A25" s="22" t="s">
        <v>176</v>
      </c>
      <c r="B25" s="22"/>
      <c r="C25" s="22"/>
      <c r="D25" s="27">
        <v>5404</v>
      </c>
      <c r="E25" s="27"/>
      <c r="F25" s="27">
        <v>4560</v>
      </c>
    </row>
    <row r="26" spans="1:6" ht="15.75" customHeight="1">
      <c r="A26" s="22" t="s">
        <v>32</v>
      </c>
      <c r="B26" s="22"/>
      <c r="C26" s="22"/>
      <c r="D26" s="27">
        <v>271</v>
      </c>
      <c r="E26" s="27"/>
      <c r="F26" s="27">
        <v>270</v>
      </c>
    </row>
    <row r="27" spans="1:6" ht="15.75" customHeight="1">
      <c r="A27" s="22" t="s">
        <v>13</v>
      </c>
      <c r="B27" s="22"/>
      <c r="C27" s="22"/>
      <c r="D27" s="27">
        <v>2379</v>
      </c>
      <c r="E27" s="27"/>
      <c r="F27" s="27">
        <v>2433</v>
      </c>
    </row>
    <row r="28" spans="1:6" ht="15.75" customHeight="1">
      <c r="A28" s="22"/>
      <c r="B28" s="22"/>
      <c r="C28" s="22"/>
      <c r="D28" s="61">
        <f>SUM(D23:D27)</f>
        <v>46694</v>
      </c>
      <c r="E28" s="27"/>
      <c r="F28" s="61">
        <f>SUM(F23:F27)</f>
        <v>46789</v>
      </c>
    </row>
    <row r="29" spans="1:6" ht="15.75" customHeight="1">
      <c r="A29" s="22"/>
      <c r="B29" s="22"/>
      <c r="C29" s="22"/>
      <c r="D29" s="27"/>
      <c r="E29" s="27"/>
      <c r="F29" s="27"/>
    </row>
    <row r="30" spans="1:6" ht="15.75" customHeight="1" thickBot="1">
      <c r="A30" s="24" t="s">
        <v>79</v>
      </c>
      <c r="B30" s="22"/>
      <c r="C30" s="22"/>
      <c r="D30" s="36">
        <f>D28+D20</f>
        <v>167040</v>
      </c>
      <c r="E30" s="27"/>
      <c r="F30" s="36">
        <f>F28+F20</f>
        <v>167350</v>
      </c>
    </row>
    <row r="31" spans="1:6" ht="15.75" customHeight="1">
      <c r="A31" s="24"/>
      <c r="B31" s="22"/>
      <c r="C31" s="22"/>
      <c r="D31" s="27"/>
      <c r="E31" s="27"/>
      <c r="F31" s="27"/>
    </row>
    <row r="32" spans="1:6" ht="15.75" customHeight="1">
      <c r="A32" s="24"/>
      <c r="B32" s="22"/>
      <c r="C32" s="22"/>
      <c r="D32" s="27"/>
      <c r="E32" s="27"/>
      <c r="F32" s="27"/>
    </row>
    <row r="33" spans="1:6" ht="15.75" customHeight="1">
      <c r="A33" s="24"/>
      <c r="B33" s="22"/>
      <c r="C33" s="22"/>
      <c r="D33" s="27"/>
      <c r="E33" s="27"/>
      <c r="F33" s="27"/>
    </row>
    <row r="34" spans="1:6" ht="15.75" customHeight="1">
      <c r="A34" s="24"/>
      <c r="B34" s="22"/>
      <c r="C34" s="22"/>
      <c r="D34" s="27"/>
      <c r="E34" s="27"/>
      <c r="F34" s="27"/>
    </row>
    <row r="35" spans="1:6" ht="15.75" customHeight="1">
      <c r="A35" s="1" t="s">
        <v>258</v>
      </c>
      <c r="B35" s="22"/>
      <c r="C35" s="22"/>
      <c r="D35" s="27"/>
      <c r="E35" s="27"/>
      <c r="F35" s="27"/>
    </row>
    <row r="36" spans="1:6" ht="15.75" customHeight="1">
      <c r="A36" s="1" t="s">
        <v>257</v>
      </c>
      <c r="B36" s="22"/>
      <c r="C36" s="22"/>
      <c r="D36" s="27"/>
      <c r="E36" s="27"/>
      <c r="F36" s="27"/>
    </row>
    <row r="37" spans="1:6" ht="15.75" customHeight="1">
      <c r="A37" s="1"/>
      <c r="B37" s="22"/>
      <c r="C37" s="22"/>
      <c r="D37" s="27"/>
      <c r="E37" s="27"/>
      <c r="F37" s="27"/>
    </row>
    <row r="38" spans="1:6" ht="15.75" customHeight="1">
      <c r="A38" s="13"/>
      <c r="B38" s="13"/>
      <c r="C38" s="13"/>
      <c r="D38" s="13"/>
      <c r="E38" s="13"/>
      <c r="F38" s="13"/>
    </row>
    <row r="39" spans="1:10" s="20" customFormat="1" ht="15.75" customHeight="1">
      <c r="A39" s="85"/>
      <c r="B39" s="86"/>
      <c r="C39" s="86"/>
      <c r="D39" s="86"/>
      <c r="E39" s="86"/>
      <c r="F39" s="87"/>
      <c r="G39" s="87"/>
      <c r="H39" s="87"/>
      <c r="I39" s="87"/>
      <c r="J39" s="87"/>
    </row>
    <row r="40" spans="1:10" ht="18.75">
      <c r="A40" s="43" t="s">
        <v>35</v>
      </c>
      <c r="B40" s="13"/>
      <c r="C40" s="13"/>
      <c r="D40" s="13"/>
      <c r="E40" s="13"/>
      <c r="F40" s="13"/>
      <c r="G40" s="13"/>
      <c r="H40" s="13"/>
      <c r="I40" s="13"/>
      <c r="J40" s="13"/>
    </row>
    <row r="41" ht="15.75" customHeight="1">
      <c r="A41" s="59" t="s">
        <v>29</v>
      </c>
    </row>
    <row r="42" ht="15.75" customHeight="1">
      <c r="A42" s="41"/>
    </row>
    <row r="43" ht="15.75" customHeight="1">
      <c r="A43" s="42" t="s">
        <v>89</v>
      </c>
    </row>
    <row r="44" ht="15.75" customHeight="1">
      <c r="A44" s="14"/>
    </row>
    <row r="45" spans="1:6" ht="15.75" customHeight="1">
      <c r="A45" s="2" t="s">
        <v>92</v>
      </c>
      <c r="B45" s="60" t="s">
        <v>273</v>
      </c>
      <c r="C45" s="60"/>
      <c r="D45" s="60"/>
      <c r="E45" s="60"/>
      <c r="F45" s="60"/>
    </row>
    <row r="46" spans="2:6" ht="15.75" customHeight="1">
      <c r="B46" s="60"/>
      <c r="C46" s="60"/>
      <c r="D46" s="60"/>
      <c r="E46" s="60"/>
      <c r="F46" s="60"/>
    </row>
    <row r="47" spans="1:6" ht="15.75" customHeight="1">
      <c r="A47" s="22"/>
      <c r="B47" s="22"/>
      <c r="C47" s="22"/>
      <c r="D47" s="23" t="s">
        <v>255</v>
      </c>
      <c r="E47" s="23"/>
      <c r="F47" s="23" t="s">
        <v>256</v>
      </c>
    </row>
    <row r="48" spans="1:6" ht="15.75" customHeight="1">
      <c r="A48" s="22"/>
      <c r="B48" s="22"/>
      <c r="D48" s="104" t="s">
        <v>260</v>
      </c>
      <c r="E48" s="23"/>
      <c r="F48" s="104" t="s">
        <v>260</v>
      </c>
    </row>
    <row r="49" spans="1:6" ht="15.75" customHeight="1">
      <c r="A49" s="22"/>
      <c r="B49" s="22"/>
      <c r="D49" s="55" t="s">
        <v>189</v>
      </c>
      <c r="E49" s="23"/>
      <c r="F49" s="55" t="s">
        <v>188</v>
      </c>
    </row>
    <row r="50" spans="1:6" ht="15.75" customHeight="1">
      <c r="A50" s="22"/>
      <c r="B50" s="22"/>
      <c r="C50" s="24" t="s">
        <v>90</v>
      </c>
      <c r="D50" s="23" t="s">
        <v>8</v>
      </c>
      <c r="E50" s="25"/>
      <c r="F50" s="23" t="s">
        <v>8</v>
      </c>
    </row>
    <row r="51" spans="1:6" ht="15.75" customHeight="1">
      <c r="A51" s="53" t="s">
        <v>80</v>
      </c>
      <c r="B51" s="22"/>
      <c r="C51" s="22"/>
      <c r="D51" s="25"/>
      <c r="E51" s="25"/>
      <c r="F51" s="25"/>
    </row>
    <row r="52" spans="1:6" ht="15.75" customHeight="1">
      <c r="A52" s="22"/>
      <c r="B52" s="22"/>
      <c r="C52" s="22"/>
      <c r="D52" s="25"/>
      <c r="E52" s="25"/>
      <c r="F52" s="25"/>
    </row>
    <row r="53" spans="1:6" ht="15.75" customHeight="1">
      <c r="A53" s="28" t="s">
        <v>81</v>
      </c>
      <c r="B53" s="22"/>
      <c r="C53" s="22"/>
      <c r="D53" s="27"/>
      <c r="E53" s="27"/>
      <c r="F53" s="27"/>
    </row>
    <row r="54" spans="1:6" ht="15.75" customHeight="1">
      <c r="A54" s="22"/>
      <c r="B54" s="22"/>
      <c r="C54" s="22"/>
      <c r="D54" s="27"/>
      <c r="E54" s="27"/>
      <c r="F54" s="27"/>
    </row>
    <row r="55" spans="1:6" ht="15.75" customHeight="1">
      <c r="A55" s="22" t="s">
        <v>3</v>
      </c>
      <c r="B55" s="22"/>
      <c r="C55" s="22"/>
      <c r="D55" s="27">
        <v>91321</v>
      </c>
      <c r="E55" s="27"/>
      <c r="F55" s="27">
        <v>91321</v>
      </c>
    </row>
    <row r="56" spans="1:6" ht="15.75" customHeight="1">
      <c r="A56" s="22" t="s">
        <v>4</v>
      </c>
      <c r="B56" s="22"/>
      <c r="C56" s="22"/>
      <c r="D56" s="29">
        <v>13896</v>
      </c>
      <c r="E56" s="27"/>
      <c r="F56" s="29">
        <f>16179+26-3434</f>
        <v>12771</v>
      </c>
    </row>
    <row r="57" spans="1:6" ht="15.75" customHeight="1">
      <c r="A57" s="22"/>
      <c r="B57" s="22"/>
      <c r="C57" s="22"/>
      <c r="D57" s="27"/>
      <c r="E57" s="27"/>
      <c r="F57" s="27"/>
    </row>
    <row r="58" spans="1:6" ht="15.75" customHeight="1">
      <c r="A58" s="22" t="s">
        <v>94</v>
      </c>
      <c r="B58" s="22"/>
      <c r="C58" s="22"/>
      <c r="D58" s="27">
        <f>SUM(D55:D57)</f>
        <v>105217</v>
      </c>
      <c r="E58" s="27"/>
      <c r="F58" s="27">
        <f>SUM(F55:F57)</f>
        <v>104092</v>
      </c>
    </row>
    <row r="59" spans="1:6" ht="15.75" customHeight="1">
      <c r="A59" s="22" t="s">
        <v>5</v>
      </c>
      <c r="B59" s="22"/>
      <c r="C59" s="22"/>
      <c r="D59" s="27">
        <v>3178</v>
      </c>
      <c r="E59" s="27"/>
      <c r="F59" s="27">
        <v>2805</v>
      </c>
    </row>
    <row r="60" spans="1:6" ht="15.75" customHeight="1">
      <c r="A60" s="22"/>
      <c r="B60" s="22"/>
      <c r="C60" s="22"/>
      <c r="D60" s="27"/>
      <c r="E60" s="27"/>
      <c r="F60" s="27"/>
    </row>
    <row r="61" spans="1:6" ht="15.75" customHeight="1" thickBot="1">
      <c r="A61" s="24" t="s">
        <v>82</v>
      </c>
      <c r="B61" s="22"/>
      <c r="C61" s="22"/>
      <c r="D61" s="36">
        <f>SUM(D58:D59)</f>
        <v>108395</v>
      </c>
      <c r="E61" s="27"/>
      <c r="F61" s="36">
        <f>SUM(F58:F59)</f>
        <v>106897</v>
      </c>
    </row>
    <row r="62" spans="1:6" ht="15.75" customHeight="1">
      <c r="A62" s="22"/>
      <c r="B62" s="22"/>
      <c r="C62" s="22"/>
      <c r="D62" s="27"/>
      <c r="E62" s="27"/>
      <c r="F62" s="27"/>
    </row>
    <row r="63" spans="1:6" ht="15.75" customHeight="1">
      <c r="A63" s="28" t="s">
        <v>83</v>
      </c>
      <c r="B63" s="22"/>
      <c r="C63" s="22"/>
      <c r="D63" s="27"/>
      <c r="E63" s="27"/>
      <c r="F63" s="27"/>
    </row>
    <row r="64" spans="1:6" ht="15.75" customHeight="1">
      <c r="A64" s="22"/>
      <c r="B64" s="22"/>
      <c r="C64" s="22"/>
      <c r="D64" s="27"/>
      <c r="E64" s="27"/>
      <c r="F64" s="27"/>
    </row>
    <row r="65" spans="1:6" ht="15.75" customHeight="1">
      <c r="A65" s="22" t="s">
        <v>34</v>
      </c>
      <c r="B65" s="22"/>
      <c r="C65" s="25"/>
      <c r="D65" s="27">
        <v>7462</v>
      </c>
      <c r="E65" s="27"/>
      <c r="F65" s="27">
        <v>7483</v>
      </c>
    </row>
    <row r="66" spans="1:6" ht="15.75" customHeight="1">
      <c r="A66" s="22" t="s">
        <v>125</v>
      </c>
      <c r="B66" s="22"/>
      <c r="C66" s="25" t="s">
        <v>168</v>
      </c>
      <c r="D66" s="27">
        <v>29277</v>
      </c>
      <c r="E66" s="27"/>
      <c r="F66" s="27">
        <v>30908</v>
      </c>
    </row>
    <row r="67" spans="1:8" ht="15.75" customHeight="1" thickBot="1">
      <c r="A67" s="24"/>
      <c r="B67" s="24"/>
      <c r="C67" s="24"/>
      <c r="D67" s="36">
        <f>SUM(D65:D66)</f>
        <v>36739</v>
      </c>
      <c r="E67" s="27"/>
      <c r="F67" s="36">
        <f>SUM(F65:F66)</f>
        <v>38391</v>
      </c>
      <c r="H67" s="2">
        <f>13011+4406</f>
        <v>17417</v>
      </c>
    </row>
    <row r="68" spans="1:6" ht="15.75" customHeight="1">
      <c r="A68" s="22"/>
      <c r="B68" s="22"/>
      <c r="C68" s="22"/>
      <c r="D68" s="27"/>
      <c r="E68" s="27"/>
      <c r="F68" s="27"/>
    </row>
    <row r="69" spans="1:6" ht="15.75" customHeight="1">
      <c r="A69" s="28" t="s">
        <v>33</v>
      </c>
      <c r="B69" s="22"/>
      <c r="C69" s="22"/>
      <c r="D69" s="27"/>
      <c r="E69" s="27"/>
      <c r="F69" s="27"/>
    </row>
    <row r="70" spans="1:6" ht="15.75" customHeight="1">
      <c r="A70" s="28"/>
      <c r="B70" s="22"/>
      <c r="C70" s="22"/>
      <c r="D70" s="27"/>
      <c r="E70" s="27"/>
      <c r="F70" s="27"/>
    </row>
    <row r="71" spans="1:6" ht="15.75" customHeight="1">
      <c r="A71" s="56" t="s">
        <v>84</v>
      </c>
      <c r="B71" s="22"/>
      <c r="C71" s="22"/>
      <c r="D71" s="27">
        <f>12556+2952</f>
        <v>15508</v>
      </c>
      <c r="E71" s="27"/>
      <c r="F71" s="27">
        <v>16415</v>
      </c>
    </row>
    <row r="72" spans="1:6" ht="15.75" customHeight="1">
      <c r="A72" s="22" t="s">
        <v>126</v>
      </c>
      <c r="B72" s="22"/>
      <c r="C72" s="25" t="s">
        <v>168</v>
      </c>
      <c r="D72" s="27">
        <v>6224</v>
      </c>
      <c r="E72" s="27"/>
      <c r="F72" s="27">
        <v>5284</v>
      </c>
    </row>
    <row r="73" spans="1:6" ht="15.75" customHeight="1">
      <c r="A73" s="22" t="s">
        <v>207</v>
      </c>
      <c r="B73" s="22"/>
      <c r="C73" s="25"/>
      <c r="D73" s="27">
        <v>174</v>
      </c>
      <c r="E73" s="27"/>
      <c r="F73" s="27">
        <v>363</v>
      </c>
    </row>
    <row r="74" spans="1:6" ht="15.75" customHeight="1">
      <c r="A74" s="22"/>
      <c r="B74" s="22"/>
      <c r="C74" s="22"/>
      <c r="D74" s="61">
        <f>SUM(D71:D73)</f>
        <v>21906</v>
      </c>
      <c r="E74" s="27"/>
      <c r="F74" s="61">
        <f>SUM(F71:F73)</f>
        <v>22062</v>
      </c>
    </row>
    <row r="75" spans="1:6" ht="15.75" customHeight="1">
      <c r="A75" s="22"/>
      <c r="B75" s="22"/>
      <c r="C75" s="22"/>
      <c r="D75" s="27"/>
      <c r="E75" s="27"/>
      <c r="F75" s="27"/>
    </row>
    <row r="76" spans="1:6" ht="15.75" customHeight="1">
      <c r="A76" s="22" t="s">
        <v>85</v>
      </c>
      <c r="B76" s="22"/>
      <c r="C76" s="22"/>
      <c r="D76" s="27">
        <f>D74+D67</f>
        <v>58645</v>
      </c>
      <c r="E76" s="27"/>
      <c r="F76" s="27">
        <f>F74+F67</f>
        <v>60453</v>
      </c>
    </row>
    <row r="77" spans="1:6" ht="15.75" customHeight="1">
      <c r="A77" s="22"/>
      <c r="B77" s="22"/>
      <c r="C77" s="22"/>
      <c r="D77" s="27"/>
      <c r="E77" s="27"/>
      <c r="F77" s="27"/>
    </row>
    <row r="78" spans="1:6" ht="18" customHeight="1" thickBot="1">
      <c r="A78" s="53" t="s">
        <v>86</v>
      </c>
      <c r="B78" s="24"/>
      <c r="C78" s="24"/>
      <c r="D78" s="36">
        <f>D76+D61</f>
        <v>167040</v>
      </c>
      <c r="E78" s="27"/>
      <c r="F78" s="36">
        <f>F76+F61</f>
        <v>167350</v>
      </c>
    </row>
    <row r="79" spans="1:6" ht="15.75" customHeight="1">
      <c r="A79" s="22"/>
      <c r="B79" s="22"/>
      <c r="C79" s="22"/>
      <c r="D79" s="27"/>
      <c r="E79" s="27"/>
      <c r="F79" s="27"/>
    </row>
    <row r="80" spans="1:6" ht="15.75" customHeight="1">
      <c r="A80" s="22" t="s">
        <v>87</v>
      </c>
      <c r="B80" s="22"/>
      <c r="C80" s="22"/>
      <c r="D80" s="30"/>
      <c r="E80" s="32"/>
      <c r="F80" s="30"/>
    </row>
    <row r="81" spans="1:6" ht="15.75" customHeight="1" thickBot="1">
      <c r="A81" s="22" t="s">
        <v>88</v>
      </c>
      <c r="B81" s="22"/>
      <c r="C81" s="22"/>
      <c r="D81" s="57">
        <f>D58/60490</f>
        <v>1.739411472970739</v>
      </c>
      <c r="E81" s="32"/>
      <c r="F81" s="57">
        <f>F58/60490</f>
        <v>1.7208133575797653</v>
      </c>
    </row>
    <row r="82" spans="1:6" ht="15.75" customHeight="1">
      <c r="A82" s="22"/>
      <c r="B82" s="22"/>
      <c r="C82" s="22"/>
      <c r="D82" s="30"/>
      <c r="E82" s="32"/>
      <c r="F82" s="30"/>
    </row>
    <row r="83" spans="1:6" ht="15.75" customHeight="1">
      <c r="A83" s="1" t="s">
        <v>258</v>
      </c>
      <c r="B83" s="13"/>
      <c r="C83" s="13"/>
      <c r="D83" s="33"/>
      <c r="E83" s="13"/>
      <c r="F83" s="33"/>
    </row>
    <row r="84" spans="1:6" ht="15.75" customHeight="1">
      <c r="A84" s="1" t="s">
        <v>257</v>
      </c>
      <c r="B84" s="13"/>
      <c r="C84" s="13"/>
      <c r="D84" s="13"/>
      <c r="E84" s="13"/>
      <c r="F84" s="13"/>
    </row>
    <row r="85" spans="1:6" ht="15.75" customHeight="1">
      <c r="A85" s="13"/>
      <c r="B85" s="13"/>
      <c r="C85" s="13"/>
      <c r="D85" s="13"/>
      <c r="E85" s="13"/>
      <c r="F85" s="13"/>
    </row>
    <row r="86" spans="1:10" s="20" customFormat="1" ht="15.75" customHeight="1">
      <c r="A86" s="85"/>
      <c r="B86" s="86"/>
      <c r="C86" s="86"/>
      <c r="D86" s="86"/>
      <c r="E86" s="86"/>
      <c r="F86" s="87"/>
      <c r="G86" s="87"/>
      <c r="H86" s="87"/>
      <c r="I86" s="87"/>
      <c r="J86" s="87"/>
    </row>
    <row r="87" spans="1:10" s="20" customFormat="1" ht="15.75" customHeight="1">
      <c r="A87" s="85"/>
      <c r="B87" s="86"/>
      <c r="C87" s="86"/>
      <c r="D87" s="86"/>
      <c r="E87" s="86"/>
      <c r="F87" s="87"/>
      <c r="G87" s="87"/>
      <c r="H87" s="87"/>
      <c r="I87" s="87"/>
      <c r="J87" s="87"/>
    </row>
    <row r="88" spans="1:10" ht="15.75">
      <c r="A88" s="83"/>
      <c r="B88" s="13"/>
      <c r="C88" s="13"/>
      <c r="D88" s="13"/>
      <c r="E88" s="13"/>
      <c r="F88" s="13"/>
      <c r="G88" s="13"/>
      <c r="H88" s="13"/>
      <c r="I88" s="13"/>
      <c r="J88" s="13"/>
    </row>
    <row r="89" spans="1:10" ht="15.75" customHeight="1">
      <c r="A89" s="84"/>
      <c r="B89" s="13"/>
      <c r="C89" s="13"/>
      <c r="D89" s="13"/>
      <c r="E89" s="13"/>
      <c r="F89" s="13"/>
      <c r="G89" s="13"/>
      <c r="H89" s="13"/>
      <c r="I89" s="13"/>
      <c r="J89" s="13"/>
    </row>
    <row r="90" spans="1:6" ht="15.75" customHeight="1">
      <c r="A90" s="13"/>
      <c r="B90" s="13"/>
      <c r="C90" s="13"/>
      <c r="D90" s="13"/>
      <c r="E90" s="13"/>
      <c r="F90" s="13"/>
    </row>
    <row r="91" spans="1:6" ht="15.75" customHeight="1">
      <c r="A91" s="13"/>
      <c r="B91" s="13"/>
      <c r="C91" s="13"/>
      <c r="D91" s="13"/>
      <c r="E91" s="13"/>
      <c r="F91" s="13"/>
    </row>
    <row r="92" spans="1:6" ht="15.75" customHeight="1">
      <c r="A92" s="13"/>
      <c r="B92" s="13"/>
      <c r="C92" s="13"/>
      <c r="D92" s="13"/>
      <c r="E92" s="13"/>
      <c r="F92" s="13"/>
    </row>
    <row r="93" spans="1:6" ht="15.75" customHeight="1">
      <c r="A93" s="13"/>
      <c r="B93" s="13"/>
      <c r="C93" s="13"/>
      <c r="D93" s="13"/>
      <c r="E93" s="13"/>
      <c r="F93" s="13"/>
    </row>
    <row r="94" spans="1:6" ht="15.75" customHeight="1">
      <c r="A94" s="13"/>
      <c r="B94" s="13"/>
      <c r="C94" s="13"/>
      <c r="D94" s="13"/>
      <c r="E94" s="13"/>
      <c r="F94" s="13"/>
    </row>
    <row r="95" spans="1:6" ht="15.75" customHeight="1">
      <c r="A95" s="13"/>
      <c r="B95" s="13"/>
      <c r="C95" s="13"/>
      <c r="D95" s="13"/>
      <c r="E95" s="13"/>
      <c r="F95" s="13"/>
    </row>
    <row r="96" spans="1:6" ht="15.75" customHeight="1">
      <c r="A96" s="13"/>
      <c r="B96" s="13"/>
      <c r="C96" s="13"/>
      <c r="D96" s="13"/>
      <c r="E96" s="13"/>
      <c r="F96" s="13"/>
    </row>
    <row r="97" spans="1:6" ht="15.75" customHeight="1">
      <c r="A97" s="13"/>
      <c r="B97" s="13"/>
      <c r="C97" s="13"/>
      <c r="D97" s="13"/>
      <c r="E97" s="13"/>
      <c r="F97" s="13"/>
    </row>
    <row r="98" spans="1:6" ht="15.75" customHeight="1">
      <c r="A98" s="13"/>
      <c r="B98" s="13"/>
      <c r="C98" s="13"/>
      <c r="D98" s="13"/>
      <c r="E98" s="13"/>
      <c r="F98" s="13"/>
    </row>
  </sheetData>
  <sheetProtection/>
  <printOptions/>
  <pageMargins left="0.75" right="0" top="0.75" bottom="0" header="0" footer="0"/>
  <pageSetup firstPageNumber="3" useFirstPageNumber="1" horizontalDpi="600" verticalDpi="600" orientation="portrait" paperSize="9" r:id="rId1"/>
  <headerFooter alignWithMargins="0">
    <oddFooter>&amp;C&amp;"Times New Roman,Regular"&amp;12&amp;P</oddFooter>
  </headerFooter>
  <rowBreaks count="1" manualBreakCount="1">
    <brk id="39" max="255" man="1"/>
  </rowBreaks>
</worksheet>
</file>

<file path=xl/worksheets/sheet5.xml><?xml version="1.0" encoding="utf-8"?>
<worksheet xmlns="http://schemas.openxmlformats.org/spreadsheetml/2006/main" xmlns:r="http://schemas.openxmlformats.org/officeDocument/2006/relationships">
  <dimension ref="A1:O64"/>
  <sheetViews>
    <sheetView view="pageBreakPreview" zoomScaleNormal="75" zoomScaleSheetLayoutView="100" zoomScalePageLayoutView="0" workbookViewId="0" topLeftCell="A1">
      <selection activeCell="F8" sqref="F8"/>
    </sheetView>
  </sheetViews>
  <sheetFormatPr defaultColWidth="9.140625" defaultRowHeight="12.75"/>
  <cols>
    <col min="1" max="1" width="2.8515625" style="2" customWidth="1"/>
    <col min="2" max="2" width="3.8515625" style="2" customWidth="1"/>
    <col min="3" max="3" width="9.8515625" style="2" customWidth="1"/>
    <col min="4" max="4" width="32.7109375" style="2" customWidth="1"/>
    <col min="5" max="5" width="9.00390625" style="2" customWidth="1"/>
    <col min="6" max="6" width="13.7109375" style="20" customWidth="1"/>
    <col min="7" max="7" width="3.8515625" style="20" customWidth="1"/>
    <col min="8" max="8" width="13.7109375" style="2" customWidth="1"/>
    <col min="9" max="9" width="3.8515625" style="2" customWidth="1"/>
    <col min="10" max="10" width="4.28125" style="2" hidden="1" customWidth="1"/>
    <col min="11" max="11" width="10.57421875" style="2" hidden="1" customWidth="1"/>
    <col min="12" max="13" width="10.00390625" style="2" hidden="1" customWidth="1"/>
    <col min="14" max="14" width="10.421875" style="2" hidden="1" customWidth="1"/>
    <col min="15" max="15" width="21.140625" style="2" customWidth="1"/>
    <col min="16" max="16384" width="9.140625" style="2" customWidth="1"/>
  </cols>
  <sheetData>
    <row r="1" spans="2:7" ht="18.75" customHeight="1">
      <c r="B1" s="43" t="s">
        <v>35</v>
      </c>
      <c r="C1" s="47"/>
      <c r="D1" s="47"/>
      <c r="E1" s="47"/>
      <c r="F1" s="47"/>
      <c r="G1" s="47"/>
    </row>
    <row r="2" spans="2:7" ht="15.75" customHeight="1">
      <c r="B2" s="59" t="s">
        <v>29</v>
      </c>
      <c r="F2" s="2"/>
      <c r="G2" s="2"/>
    </row>
    <row r="3" spans="2:7" ht="15.75" customHeight="1">
      <c r="B3" s="59"/>
      <c r="F3" s="2"/>
      <c r="G3" s="2"/>
    </row>
    <row r="4" spans="2:7" ht="15.75" customHeight="1">
      <c r="B4" s="42" t="s">
        <v>89</v>
      </c>
      <c r="F4" s="2"/>
      <c r="G4" s="2"/>
    </row>
    <row r="5" spans="2:3" ht="15.75" customHeight="1">
      <c r="B5" s="42"/>
      <c r="C5" s="14"/>
    </row>
    <row r="6" spans="1:3" ht="15.75" customHeight="1">
      <c r="A6" s="2" t="s">
        <v>93</v>
      </c>
      <c r="B6" s="42" t="s">
        <v>274</v>
      </c>
      <c r="C6" s="14"/>
    </row>
    <row r="7" spans="2:3" ht="15.75" customHeight="1">
      <c r="B7" s="42"/>
      <c r="C7" s="14"/>
    </row>
    <row r="8" spans="2:9" ht="15.75">
      <c r="B8" s="13"/>
      <c r="C8" s="13"/>
      <c r="D8" s="13"/>
      <c r="E8" s="13"/>
      <c r="F8" s="23" t="s">
        <v>264</v>
      </c>
      <c r="G8" s="25"/>
      <c r="H8" s="23" t="s">
        <v>264</v>
      </c>
      <c r="I8" s="25"/>
    </row>
    <row r="9" spans="2:9" ht="15.75">
      <c r="B9" s="13"/>
      <c r="C9" s="13"/>
      <c r="D9" s="13"/>
      <c r="E9" s="13"/>
      <c r="F9" s="23" t="s">
        <v>194</v>
      </c>
      <c r="G9" s="25"/>
      <c r="H9" s="23" t="s">
        <v>194</v>
      </c>
      <c r="I9" s="25"/>
    </row>
    <row r="10" spans="2:9" ht="15.75">
      <c r="B10" s="13"/>
      <c r="C10" s="13"/>
      <c r="D10" s="13"/>
      <c r="E10" s="13"/>
      <c r="F10" s="55" t="s">
        <v>189</v>
      </c>
      <c r="G10" s="23"/>
      <c r="H10" s="55" t="s">
        <v>180</v>
      </c>
      <c r="I10" s="25"/>
    </row>
    <row r="11" spans="2:13" ht="15.75" customHeight="1">
      <c r="B11" s="13"/>
      <c r="C11" s="13"/>
      <c r="D11" s="13"/>
      <c r="E11" s="48" t="s">
        <v>90</v>
      </c>
      <c r="F11" s="23" t="s">
        <v>8</v>
      </c>
      <c r="G11" s="23"/>
      <c r="H11" s="23" t="s">
        <v>8</v>
      </c>
      <c r="I11" s="25"/>
      <c r="K11" s="2" t="s">
        <v>36</v>
      </c>
      <c r="M11" s="2">
        <f>479660</f>
        <v>479660</v>
      </c>
    </row>
    <row r="12" spans="2:13" ht="12.75" customHeight="1">
      <c r="B12" s="34"/>
      <c r="C12" s="34"/>
      <c r="D12" s="34"/>
      <c r="E12" s="34"/>
      <c r="F12" s="21"/>
      <c r="G12" s="21"/>
      <c r="H12" s="21"/>
      <c r="I12" s="21"/>
      <c r="K12" s="2" t="s">
        <v>37</v>
      </c>
      <c r="M12" s="2">
        <v>151831</v>
      </c>
    </row>
    <row r="13" spans="2:13" ht="15.75" customHeight="1">
      <c r="B13" s="13" t="s">
        <v>199</v>
      </c>
      <c r="C13" s="13"/>
      <c r="D13" s="13"/>
      <c r="E13" s="13"/>
      <c r="F13" s="27">
        <v>1700</v>
      </c>
      <c r="G13" s="32"/>
      <c r="H13" s="27">
        <f>'pl-1'!J26</f>
        <v>-146</v>
      </c>
      <c r="I13" s="32"/>
      <c r="K13" s="2" t="s">
        <v>38</v>
      </c>
      <c r="M13" s="2">
        <v>177529</v>
      </c>
    </row>
    <row r="14" spans="2:13" ht="9.75" customHeight="1">
      <c r="B14" s="13"/>
      <c r="C14" s="13"/>
      <c r="D14" s="13"/>
      <c r="E14" s="13"/>
      <c r="F14" s="27"/>
      <c r="G14" s="32"/>
      <c r="H14" s="27"/>
      <c r="I14" s="32"/>
      <c r="K14" s="2" t="s">
        <v>39</v>
      </c>
      <c r="M14" s="2">
        <v>-501781</v>
      </c>
    </row>
    <row r="15" spans="2:13" ht="15.75" customHeight="1">
      <c r="B15" s="13" t="s">
        <v>40</v>
      </c>
      <c r="C15" s="13"/>
      <c r="D15" s="13"/>
      <c r="E15" s="13"/>
      <c r="F15" s="27"/>
      <c r="G15" s="32"/>
      <c r="H15" s="27"/>
      <c r="I15" s="32"/>
      <c r="K15" s="2" t="s">
        <v>41</v>
      </c>
      <c r="M15" s="2">
        <v>785793</v>
      </c>
    </row>
    <row r="16" spans="2:13" ht="15.75" customHeight="1">
      <c r="B16" s="13"/>
      <c r="C16" s="44" t="s">
        <v>42</v>
      </c>
      <c r="D16" s="13"/>
      <c r="E16" s="13"/>
      <c r="F16" s="27">
        <v>113</v>
      </c>
      <c r="G16" s="32"/>
      <c r="H16" s="27">
        <f>16+94+19</f>
        <v>129</v>
      </c>
      <c r="I16" s="32"/>
      <c r="K16" s="2" t="s">
        <v>43</v>
      </c>
      <c r="M16" s="2">
        <v>-1969787</v>
      </c>
    </row>
    <row r="17" spans="2:9" ht="15.75" customHeight="1">
      <c r="B17" s="13"/>
      <c r="C17" s="44" t="s">
        <v>9</v>
      </c>
      <c r="D17" s="13"/>
      <c r="E17" s="13"/>
      <c r="F17" s="27">
        <v>65</v>
      </c>
      <c r="G17" s="32"/>
      <c r="H17" s="27">
        <v>73</v>
      </c>
      <c r="I17" s="32"/>
    </row>
    <row r="18" spans="2:14" ht="15.75" customHeight="1">
      <c r="B18" s="13"/>
      <c r="C18" s="44" t="s">
        <v>10</v>
      </c>
      <c r="D18" s="13"/>
      <c r="E18" s="13"/>
      <c r="F18" s="27">
        <v>-75</v>
      </c>
      <c r="G18" s="32"/>
      <c r="H18" s="27">
        <v>-62</v>
      </c>
      <c r="I18" s="32"/>
      <c r="M18" s="2" t="s">
        <v>44</v>
      </c>
      <c r="N18" s="2" t="s">
        <v>61</v>
      </c>
    </row>
    <row r="19" spans="2:14" ht="9.75" customHeight="1">
      <c r="B19" s="13"/>
      <c r="C19" s="44"/>
      <c r="D19" s="13"/>
      <c r="E19" s="13"/>
      <c r="F19" s="29"/>
      <c r="G19" s="32"/>
      <c r="H19" s="29"/>
      <c r="I19" s="32"/>
      <c r="K19" s="2" t="s">
        <v>45</v>
      </c>
      <c r="M19" s="2">
        <f>9276724</f>
        <v>9276724</v>
      </c>
      <c r="N19" s="2">
        <v>10062517</v>
      </c>
    </row>
    <row r="20" spans="2:14" ht="15.75" customHeight="1" hidden="1">
      <c r="B20" s="13"/>
      <c r="C20" s="13"/>
      <c r="D20" s="13"/>
      <c r="E20" s="13"/>
      <c r="F20" s="27"/>
      <c r="G20" s="32"/>
      <c r="H20" s="27"/>
      <c r="I20" s="32"/>
      <c r="K20" s="2" t="s">
        <v>46</v>
      </c>
      <c r="M20" s="2">
        <v>-501781</v>
      </c>
      <c r="N20" s="2">
        <v>-501781</v>
      </c>
    </row>
    <row r="21" spans="2:14" ht="15.75" customHeight="1">
      <c r="B21" s="13" t="s">
        <v>201</v>
      </c>
      <c r="C21" s="13"/>
      <c r="D21" s="13"/>
      <c r="E21" s="13"/>
      <c r="F21" s="27">
        <f>SUM(F13:F19)</f>
        <v>1803</v>
      </c>
      <c r="G21" s="32"/>
      <c r="H21" s="27">
        <f>SUM(H13:H19)</f>
        <v>-6</v>
      </c>
      <c r="I21" s="32"/>
      <c r="M21" s="1">
        <f>SUM(M19:M20)</f>
        <v>8774943</v>
      </c>
      <c r="N21" s="1">
        <f>SUM(N19:N20)</f>
        <v>9560736</v>
      </c>
    </row>
    <row r="22" spans="2:14" ht="9.75" customHeight="1">
      <c r="B22" s="13"/>
      <c r="C22" s="13"/>
      <c r="D22" s="13"/>
      <c r="E22" s="13"/>
      <c r="F22" s="27"/>
      <c r="G22" s="32"/>
      <c r="H22" s="27"/>
      <c r="I22" s="32"/>
      <c r="K22" s="2" t="s">
        <v>47</v>
      </c>
      <c r="M22" s="2">
        <v>1969787</v>
      </c>
      <c r="N22" s="2">
        <v>1969787</v>
      </c>
    </row>
    <row r="23" spans="2:14" ht="15.75" customHeight="1">
      <c r="B23" s="13" t="s">
        <v>11</v>
      </c>
      <c r="C23" s="13"/>
      <c r="D23" s="13"/>
      <c r="E23" s="13"/>
      <c r="F23" s="27"/>
      <c r="G23" s="32"/>
      <c r="H23" s="27"/>
      <c r="I23" s="32"/>
      <c r="M23" s="2">
        <f>M21-M22</f>
        <v>6805156</v>
      </c>
      <c r="N23" s="2">
        <f>N21-N22</f>
        <v>7590949</v>
      </c>
    </row>
    <row r="24" spans="2:9" ht="9.75" customHeight="1">
      <c r="B24" s="13"/>
      <c r="C24" s="13"/>
      <c r="D24" s="13"/>
      <c r="E24" s="13"/>
      <c r="F24" s="27"/>
      <c r="G24" s="32"/>
      <c r="H24" s="27"/>
      <c r="I24" s="32"/>
    </row>
    <row r="25" spans="2:15" ht="15.75" customHeight="1">
      <c r="B25" s="13"/>
      <c r="C25" s="44" t="s">
        <v>25</v>
      </c>
      <c r="D25" s="13"/>
      <c r="E25" s="13"/>
      <c r="F25" s="27">
        <f>724+271-844</f>
        <v>151</v>
      </c>
      <c r="G25" s="32"/>
      <c r="H25" s="27">
        <f>-498-13-60+178-613-766</f>
        <v>-1772</v>
      </c>
      <c r="I25" s="32"/>
      <c r="K25" s="2" t="s">
        <v>48</v>
      </c>
      <c r="M25" s="2">
        <f>M23-N23</f>
        <v>-785793</v>
      </c>
      <c r="O25" s="2">
        <f>2515440-2614470+505965-31831-342777-506042+3181629</f>
        <v>2707914</v>
      </c>
    </row>
    <row r="26" spans="2:15" ht="15.75" customHeight="1">
      <c r="B26" s="13"/>
      <c r="C26" s="44" t="s">
        <v>26</v>
      </c>
      <c r="D26" s="13"/>
      <c r="E26" s="13"/>
      <c r="F26" s="3">
        <v>-561</v>
      </c>
      <c r="G26" s="32"/>
      <c r="H26" s="3">
        <f>-381-362+113-412</f>
        <v>-1042</v>
      </c>
      <c r="I26" s="32"/>
      <c r="O26" s="2">
        <f>35266-1635500-2592195-219807+1273687+1416734</f>
        <v>-1721815</v>
      </c>
    </row>
    <row r="27" spans="2:9" ht="9.75" customHeight="1">
      <c r="B27" s="13"/>
      <c r="C27" s="13"/>
      <c r="D27" s="13"/>
      <c r="E27" s="13"/>
      <c r="F27" s="29"/>
      <c r="G27" s="32"/>
      <c r="H27" s="29"/>
      <c r="I27" s="32"/>
    </row>
    <row r="28" spans="2:9" ht="15.75" customHeight="1" hidden="1">
      <c r="B28" s="13"/>
      <c r="C28" s="13"/>
      <c r="D28" s="13"/>
      <c r="E28" s="13"/>
      <c r="F28" s="27"/>
      <c r="G28" s="32"/>
      <c r="H28" s="27"/>
      <c r="I28" s="32"/>
    </row>
    <row r="29" spans="2:9" ht="15.75" customHeight="1" hidden="1">
      <c r="B29" s="13"/>
      <c r="C29" s="13"/>
      <c r="D29" s="13"/>
      <c r="E29" s="13"/>
      <c r="F29" s="27"/>
      <c r="G29" s="32"/>
      <c r="H29" s="27"/>
      <c r="I29" s="32"/>
    </row>
    <row r="30" spans="2:15" ht="15.75" customHeight="1">
      <c r="B30" s="13"/>
      <c r="C30" s="13" t="s">
        <v>202</v>
      </c>
      <c r="D30" s="13"/>
      <c r="E30" s="13"/>
      <c r="F30" s="27">
        <f>SUM(F21:F27)</f>
        <v>1393</v>
      </c>
      <c r="G30" s="32"/>
      <c r="H30" s="27">
        <f>SUM(H21:H27)</f>
        <v>-2820</v>
      </c>
      <c r="I30" s="32"/>
      <c r="O30" s="2">
        <f>SUM(O25:O26)</f>
        <v>986099</v>
      </c>
    </row>
    <row r="31" spans="2:9" ht="8.25" customHeight="1">
      <c r="B31" s="13"/>
      <c r="C31" s="13"/>
      <c r="D31" s="13"/>
      <c r="E31" s="13"/>
      <c r="F31" s="27"/>
      <c r="G31" s="32"/>
      <c r="H31" s="27"/>
      <c r="I31" s="32"/>
    </row>
    <row r="32" spans="2:9" ht="15.75" customHeight="1">
      <c r="B32" s="13"/>
      <c r="C32" s="13" t="s">
        <v>200</v>
      </c>
      <c r="D32" s="13"/>
      <c r="E32" s="13"/>
      <c r="F32" s="27">
        <v>-223</v>
      </c>
      <c r="G32" s="32"/>
      <c r="H32" s="27">
        <v>28</v>
      </c>
      <c r="I32" s="32"/>
    </row>
    <row r="33" spans="2:9" ht="15.75" customHeight="1">
      <c r="B33" s="13"/>
      <c r="C33" s="13" t="s">
        <v>49</v>
      </c>
      <c r="D33" s="13"/>
      <c r="E33" s="13"/>
      <c r="F33" s="27">
        <v>-599</v>
      </c>
      <c r="G33" s="32"/>
      <c r="H33" s="27">
        <v>-73</v>
      </c>
      <c r="I33" s="32"/>
    </row>
    <row r="34" spans="2:9" ht="7.5" customHeight="1">
      <c r="B34" s="13"/>
      <c r="C34" s="13"/>
      <c r="D34" s="13"/>
      <c r="E34" s="13"/>
      <c r="F34" s="29"/>
      <c r="G34" s="32"/>
      <c r="H34" s="29"/>
      <c r="I34" s="32"/>
    </row>
    <row r="35" spans="2:9" ht="15.75" customHeight="1" thickBot="1">
      <c r="B35" s="13" t="s">
        <v>203</v>
      </c>
      <c r="C35" s="13"/>
      <c r="D35" s="13"/>
      <c r="E35" s="13"/>
      <c r="F35" s="45">
        <f>SUM(F30:F34)</f>
        <v>571</v>
      </c>
      <c r="G35" s="32"/>
      <c r="H35" s="45">
        <f>SUM(H30:H34)</f>
        <v>-2865</v>
      </c>
      <c r="I35" s="32"/>
    </row>
    <row r="36" spans="2:9" ht="9.75" customHeight="1">
      <c r="B36" s="13"/>
      <c r="C36" s="13"/>
      <c r="F36" s="27"/>
      <c r="G36" s="32"/>
      <c r="H36" s="27"/>
      <c r="I36" s="32"/>
    </row>
    <row r="37" spans="2:9" ht="15.75" customHeight="1">
      <c r="B37" s="13" t="s">
        <v>50</v>
      </c>
      <c r="C37" s="13"/>
      <c r="D37" s="13"/>
      <c r="E37" s="13"/>
      <c r="F37" s="27"/>
      <c r="G37" s="32"/>
      <c r="H37" s="27"/>
      <c r="I37" s="32"/>
    </row>
    <row r="38" spans="2:9" ht="9" customHeight="1">
      <c r="B38" s="13"/>
      <c r="C38" s="13"/>
      <c r="D38" s="13"/>
      <c r="E38" s="13"/>
      <c r="F38" s="27"/>
      <c r="G38" s="32"/>
      <c r="H38" s="27"/>
      <c r="I38" s="32"/>
    </row>
    <row r="39" spans="2:9" ht="15.75" customHeight="1">
      <c r="B39" s="13"/>
      <c r="C39" s="13" t="s">
        <v>51</v>
      </c>
      <c r="D39" s="13"/>
      <c r="E39" s="13"/>
      <c r="F39" s="27">
        <v>-3</v>
      </c>
      <c r="G39" s="32"/>
      <c r="H39" s="27">
        <v>-2</v>
      </c>
      <c r="I39" s="32"/>
    </row>
    <row r="40" spans="2:9" ht="15.75" customHeight="1">
      <c r="B40" s="13"/>
      <c r="C40" s="13" t="s">
        <v>183</v>
      </c>
      <c r="D40" s="13"/>
      <c r="E40" s="13"/>
      <c r="F40" s="27">
        <v>-5</v>
      </c>
      <c r="G40" s="32"/>
      <c r="H40" s="27">
        <v>-89</v>
      </c>
      <c r="I40" s="32"/>
    </row>
    <row r="41" spans="2:9" ht="15.75" customHeight="1">
      <c r="B41" s="13"/>
      <c r="C41" s="13" t="s">
        <v>12</v>
      </c>
      <c r="D41" s="13"/>
      <c r="E41" s="13"/>
      <c r="F41" s="27">
        <v>75</v>
      </c>
      <c r="G41" s="32"/>
      <c r="H41" s="27">
        <v>62</v>
      </c>
      <c r="I41" s="32"/>
    </row>
    <row r="42" spans="2:9" ht="15.75" customHeight="1" thickBot="1">
      <c r="B42" s="13" t="s">
        <v>204</v>
      </c>
      <c r="C42" s="13"/>
      <c r="D42" s="13"/>
      <c r="E42" s="13"/>
      <c r="F42" s="36">
        <f>SUM(F39:F41)</f>
        <v>67</v>
      </c>
      <c r="G42" s="32"/>
      <c r="H42" s="36">
        <f>SUM(H37:H41)</f>
        <v>-29</v>
      </c>
      <c r="I42" s="32"/>
    </row>
    <row r="43" spans="2:9" ht="9.75" customHeight="1">
      <c r="B43" s="13"/>
      <c r="C43" s="13"/>
      <c r="D43" s="13"/>
      <c r="E43" s="13"/>
      <c r="F43" s="27"/>
      <c r="G43" s="32"/>
      <c r="H43" s="27"/>
      <c r="I43" s="32"/>
    </row>
    <row r="44" spans="2:9" ht="15.75" customHeight="1">
      <c r="B44" s="13" t="s">
        <v>205</v>
      </c>
      <c r="C44" s="13"/>
      <c r="D44" s="13"/>
      <c r="E44" s="13"/>
      <c r="F44" s="27"/>
      <c r="G44" s="32"/>
      <c r="H44" s="27"/>
      <c r="I44" s="32"/>
    </row>
    <row r="45" spans="2:9" ht="9" customHeight="1">
      <c r="B45" s="13"/>
      <c r="C45" s="13"/>
      <c r="D45" s="13"/>
      <c r="E45" s="13"/>
      <c r="F45" s="27"/>
      <c r="G45" s="32"/>
      <c r="H45" s="27"/>
      <c r="I45" s="32"/>
    </row>
    <row r="46" spans="2:9" ht="15.75" customHeight="1">
      <c r="B46" s="13"/>
      <c r="C46" s="13" t="s">
        <v>216</v>
      </c>
      <c r="D46" s="13"/>
      <c r="E46" s="13"/>
      <c r="F46" s="27">
        <v>-1631</v>
      </c>
      <c r="G46" s="32"/>
      <c r="H46" s="27">
        <f>-1200+548</f>
        <v>-652</v>
      </c>
      <c r="I46" s="32"/>
    </row>
    <row r="47" spans="2:9" ht="15.75" customHeight="1" thickBot="1">
      <c r="B47" s="13" t="s">
        <v>206</v>
      </c>
      <c r="C47" s="13"/>
      <c r="D47" s="13"/>
      <c r="E47" s="13"/>
      <c r="F47" s="36">
        <f>SUM(F46:F46)</f>
        <v>-1631</v>
      </c>
      <c r="G47" s="32"/>
      <c r="H47" s="36">
        <f>SUM(H46:H46)</f>
        <v>-652</v>
      </c>
      <c r="I47" s="32"/>
    </row>
    <row r="48" spans="2:9" ht="9.75" customHeight="1">
      <c r="B48" s="13"/>
      <c r="C48" s="13"/>
      <c r="D48" s="13"/>
      <c r="E48" s="13"/>
      <c r="F48" s="27"/>
      <c r="G48" s="32"/>
      <c r="H48" s="27"/>
      <c r="I48" s="32"/>
    </row>
    <row r="49" spans="2:9" ht="15.75" customHeight="1">
      <c r="B49" s="13" t="s">
        <v>52</v>
      </c>
      <c r="C49" s="13"/>
      <c r="D49" s="13"/>
      <c r="E49" s="13"/>
      <c r="F49" s="27">
        <f>F35+F42+F47</f>
        <v>-993</v>
      </c>
      <c r="G49" s="32"/>
      <c r="H49" s="27">
        <f>H35+H42+H47</f>
        <v>-3546</v>
      </c>
      <c r="I49" s="32"/>
    </row>
    <row r="50" spans="2:9" ht="9.75" customHeight="1">
      <c r="B50" s="13"/>
      <c r="C50" s="13"/>
      <c r="D50" s="13"/>
      <c r="E50" s="13"/>
      <c r="F50" s="27"/>
      <c r="G50" s="32"/>
      <c r="H50" s="27"/>
      <c r="I50" s="32"/>
    </row>
    <row r="51" spans="2:9" ht="15.75" customHeight="1">
      <c r="B51" s="13" t="s">
        <v>66</v>
      </c>
      <c r="C51" s="13"/>
      <c r="D51" s="13"/>
      <c r="E51" s="13"/>
      <c r="F51" s="27">
        <v>2219</v>
      </c>
      <c r="G51" s="32"/>
      <c r="H51" s="27">
        <v>5691</v>
      </c>
      <c r="I51" s="32"/>
    </row>
    <row r="52" spans="2:9" ht="12.75" customHeight="1">
      <c r="B52" s="13"/>
      <c r="C52" s="13"/>
      <c r="D52" s="13"/>
      <c r="E52" s="13"/>
      <c r="F52" s="29"/>
      <c r="G52" s="32"/>
      <c r="H52" s="29"/>
      <c r="I52" s="32"/>
    </row>
    <row r="53" spans="2:11" ht="15.75" customHeight="1" thickBot="1">
      <c r="B53" s="13" t="s">
        <v>197</v>
      </c>
      <c r="C53" s="13"/>
      <c r="D53" s="13"/>
      <c r="E53" s="13"/>
      <c r="F53" s="40">
        <f>SUM(F49:F52)</f>
        <v>1226</v>
      </c>
      <c r="G53" s="32"/>
      <c r="H53" s="40">
        <f>SUM(H49:H52)</f>
        <v>2145</v>
      </c>
      <c r="I53" s="32"/>
      <c r="J53" s="4"/>
      <c r="K53" s="4"/>
    </row>
    <row r="54" spans="2:9" ht="15.75" customHeight="1" thickTop="1">
      <c r="B54" s="13"/>
      <c r="C54" s="13"/>
      <c r="D54" s="13"/>
      <c r="E54" s="13"/>
      <c r="F54" s="46"/>
      <c r="G54" s="22"/>
      <c r="H54" s="27"/>
      <c r="I54" s="22"/>
    </row>
    <row r="55" spans="2:9" ht="15.75" customHeight="1">
      <c r="B55" s="13"/>
      <c r="C55" s="13"/>
      <c r="D55" s="13"/>
      <c r="E55" s="13"/>
      <c r="F55" s="46"/>
      <c r="G55" s="22"/>
      <c r="H55" s="27"/>
      <c r="I55" s="22"/>
    </row>
    <row r="56" spans="2:8" ht="15.75" customHeight="1">
      <c r="B56" s="35" t="s">
        <v>266</v>
      </c>
      <c r="D56" s="13"/>
      <c r="E56" s="13"/>
      <c r="F56" s="13"/>
      <c r="G56" s="13"/>
      <c r="H56" s="27"/>
    </row>
    <row r="57" spans="2:8" ht="15.75" customHeight="1">
      <c r="B57" s="35" t="s">
        <v>265</v>
      </c>
      <c r="D57" s="13"/>
      <c r="E57" s="13"/>
      <c r="F57" s="33"/>
      <c r="G57" s="13"/>
      <c r="H57" s="46"/>
    </row>
    <row r="58" spans="2:7" ht="15.75" customHeight="1">
      <c r="B58" s="35"/>
      <c r="D58" s="13"/>
      <c r="E58" s="13"/>
      <c r="F58" s="33"/>
      <c r="G58" s="13"/>
    </row>
    <row r="59" spans="2:7" ht="15.75" customHeight="1">
      <c r="B59" s="13"/>
      <c r="D59" s="13"/>
      <c r="E59" s="13"/>
      <c r="F59" s="33"/>
      <c r="G59" s="13"/>
    </row>
    <row r="60" spans="1:10" s="20" customFormat="1" ht="15.75" customHeight="1">
      <c r="A60" s="85"/>
      <c r="B60" s="86"/>
      <c r="C60" s="86"/>
      <c r="D60" s="86"/>
      <c r="E60" s="86"/>
      <c r="F60" s="87"/>
      <c r="G60" s="87"/>
      <c r="H60" s="87"/>
      <c r="I60" s="87"/>
      <c r="J60" s="87"/>
    </row>
    <row r="61" spans="1:10" ht="15.75">
      <c r="A61" s="83"/>
      <c r="B61" s="13"/>
      <c r="C61" s="13"/>
      <c r="D61" s="13"/>
      <c r="E61" s="13"/>
      <c r="F61" s="13"/>
      <c r="G61" s="13"/>
      <c r="H61" s="13"/>
      <c r="I61" s="13"/>
      <c r="J61" s="13"/>
    </row>
    <row r="62" spans="4:15" ht="15.75">
      <c r="D62" s="2" t="s">
        <v>166</v>
      </c>
      <c r="F62" s="79">
        <v>-348</v>
      </c>
      <c r="H62" s="3">
        <v>-729</v>
      </c>
      <c r="O62" s="3">
        <f>F62-H62</f>
        <v>381</v>
      </c>
    </row>
    <row r="63" spans="4:15" ht="15.75">
      <c r="D63" s="2" t="s">
        <v>67</v>
      </c>
      <c r="F63" s="79">
        <f>'bs'!D26</f>
        <v>271</v>
      </c>
      <c r="H63" s="3">
        <v>2000</v>
      </c>
      <c r="O63" s="3">
        <f>F63-H63</f>
        <v>-1729</v>
      </c>
    </row>
    <row r="64" spans="6:15" ht="15.75">
      <c r="F64" s="64">
        <f>SUM(F61:F63)</f>
        <v>-77</v>
      </c>
      <c r="H64" s="64">
        <f>SUM(H61:H63)</f>
        <v>1271</v>
      </c>
      <c r="O64" s="64">
        <f>SUM(O61:O63)</f>
        <v>-1348</v>
      </c>
    </row>
  </sheetData>
  <sheetProtection/>
  <printOptions/>
  <pageMargins left="0.75" right="0" top="0.75" bottom="0" header="0" footer="0"/>
  <pageSetup firstPageNumber="6" useFirstPageNumber="1" horizontalDpi="600" verticalDpi="600" orientation="portrait" paperSize="9" r:id="rId1"/>
  <headerFooter alignWithMargins="0">
    <oddFooter>&amp;C&amp;"Times New Roman,Regular"&amp;12&amp;P</oddFooter>
  </headerFooter>
</worksheet>
</file>

<file path=xl/worksheets/sheet6.xml><?xml version="1.0" encoding="utf-8"?>
<worksheet xmlns="http://schemas.openxmlformats.org/spreadsheetml/2006/main" xmlns:r="http://schemas.openxmlformats.org/officeDocument/2006/relationships">
  <dimension ref="A1:I33"/>
  <sheetViews>
    <sheetView zoomScalePageLayoutView="0" workbookViewId="0" topLeftCell="A22">
      <selection activeCell="G40" sqref="G40"/>
    </sheetView>
  </sheetViews>
  <sheetFormatPr defaultColWidth="9.140625" defaultRowHeight="12.75"/>
  <cols>
    <col min="1" max="1" width="12.28125" style="2" customWidth="1"/>
    <col min="2" max="2" width="28.00390625" style="2" customWidth="1"/>
    <col min="3" max="3" width="18.7109375" style="2" customWidth="1"/>
    <col min="4" max="4" width="2.7109375" style="2" customWidth="1"/>
    <col min="5" max="5" width="20.7109375" style="2" customWidth="1"/>
    <col min="6" max="6" width="2.7109375" style="2" customWidth="1"/>
    <col min="7" max="7" width="17.7109375" style="2" customWidth="1"/>
    <col min="8" max="8" width="2.7109375" style="2" customWidth="1"/>
    <col min="9" max="9" width="20.7109375" style="2" customWidth="1"/>
    <col min="10" max="16384" width="9.140625" style="2" customWidth="1"/>
  </cols>
  <sheetData>
    <row r="1" spans="1:6" s="47" customFormat="1" ht="18.75" customHeight="1">
      <c r="A1" s="37" t="s">
        <v>35</v>
      </c>
      <c r="B1" s="37"/>
      <c r="C1" s="37"/>
      <c r="D1" s="37"/>
      <c r="E1" s="37"/>
      <c r="F1" s="37"/>
    </row>
    <row r="2" spans="1:6" ht="15.75" customHeight="1">
      <c r="A2" s="41" t="s">
        <v>29</v>
      </c>
      <c r="B2" s="41"/>
      <c r="F2" s="14"/>
    </row>
    <row r="3" spans="1:6" ht="15.75" customHeight="1">
      <c r="A3" s="41"/>
      <c r="B3" s="41"/>
      <c r="F3" s="14"/>
    </row>
    <row r="4" spans="1:6" ht="15.75" customHeight="1">
      <c r="A4" s="18" t="s">
        <v>63</v>
      </c>
      <c r="B4" s="18" t="s">
        <v>64</v>
      </c>
      <c r="F4" s="14"/>
    </row>
    <row r="5" ht="15.75" customHeight="1">
      <c r="B5" s="18" t="s">
        <v>190</v>
      </c>
    </row>
    <row r="6" ht="15.75" customHeight="1">
      <c r="B6" s="18"/>
    </row>
    <row r="7" spans="3:9" ht="15.75" customHeight="1">
      <c r="C7" s="108" t="s">
        <v>14</v>
      </c>
      <c r="D7" s="108"/>
      <c r="E7" s="108"/>
      <c r="G7" s="108" t="s">
        <v>15</v>
      </c>
      <c r="H7" s="108"/>
      <c r="I7" s="108"/>
    </row>
    <row r="8" spans="3:9" ht="15.75" customHeight="1">
      <c r="C8" s="11" t="s">
        <v>0</v>
      </c>
      <c r="D8" s="11"/>
      <c r="E8" s="11" t="s">
        <v>18</v>
      </c>
      <c r="G8" s="11" t="s">
        <v>0</v>
      </c>
      <c r="I8" s="11" t="s">
        <v>18</v>
      </c>
    </row>
    <row r="9" spans="3:9" ht="15.75" customHeight="1">
      <c r="C9" s="11" t="s">
        <v>16</v>
      </c>
      <c r="D9" s="11"/>
      <c r="E9" s="11" t="s">
        <v>17</v>
      </c>
      <c r="F9" s="41"/>
      <c r="G9" s="11" t="s">
        <v>16</v>
      </c>
      <c r="I9" s="11" t="s">
        <v>17</v>
      </c>
    </row>
    <row r="10" spans="3:9" ht="15.75" customHeight="1">
      <c r="C10" s="11" t="s">
        <v>1</v>
      </c>
      <c r="D10" s="11"/>
      <c r="E10" s="11" t="s">
        <v>1</v>
      </c>
      <c r="F10" s="41"/>
      <c r="G10" s="11" t="s">
        <v>19</v>
      </c>
      <c r="I10" s="11" t="s">
        <v>20</v>
      </c>
    </row>
    <row r="11" spans="3:9" ht="15.75" customHeight="1">
      <c r="C11" s="12" t="s">
        <v>189</v>
      </c>
      <c r="D11" s="12"/>
      <c r="E11" s="12" t="s">
        <v>180</v>
      </c>
      <c r="F11" s="12"/>
      <c r="G11" s="12" t="s">
        <v>189</v>
      </c>
      <c r="H11" s="12"/>
      <c r="I11" s="12" t="s">
        <v>180</v>
      </c>
    </row>
    <row r="12" spans="3:9" ht="15.75" customHeight="1">
      <c r="C12" s="11" t="s">
        <v>2</v>
      </c>
      <c r="D12" s="11"/>
      <c r="E12" s="11" t="s">
        <v>2</v>
      </c>
      <c r="F12" s="41"/>
      <c r="G12" s="11" t="s">
        <v>2</v>
      </c>
      <c r="I12" s="11" t="s">
        <v>2</v>
      </c>
    </row>
    <row r="13" ht="15.75" customHeight="1"/>
    <row r="14" spans="1:9" ht="15.75" customHeight="1">
      <c r="A14" s="2" t="s">
        <v>6</v>
      </c>
      <c r="C14" s="7">
        <f>'pl-1'!D16</f>
        <v>5181</v>
      </c>
      <c r="D14" s="7"/>
      <c r="E14" s="7">
        <f>'pl-1'!F16</f>
        <v>1844</v>
      </c>
      <c r="F14" s="7"/>
      <c r="G14" s="7">
        <f>'pl-1'!H16</f>
        <v>5181</v>
      </c>
      <c r="H14" s="3"/>
      <c r="I14" s="7">
        <f>'pl-1'!J16</f>
        <v>1844</v>
      </c>
    </row>
    <row r="15" spans="3:9" ht="15.75" customHeight="1">
      <c r="C15" s="3"/>
      <c r="D15" s="3"/>
      <c r="E15" s="3"/>
      <c r="F15" s="3"/>
      <c r="G15" s="3"/>
      <c r="H15" s="3"/>
      <c r="I15" s="3"/>
    </row>
    <row r="16" spans="1:9" ht="15.75" customHeight="1">
      <c r="A16" s="2" t="s">
        <v>199</v>
      </c>
      <c r="C16" s="7">
        <f>'pl-1'!D26</f>
        <v>1700</v>
      </c>
      <c r="D16" s="7"/>
      <c r="E16" s="7">
        <f>'pl-1'!F26</f>
        <v>-146</v>
      </c>
      <c r="F16" s="7"/>
      <c r="G16" s="7">
        <f>'pl-1'!H26</f>
        <v>1700</v>
      </c>
      <c r="H16" s="7"/>
      <c r="I16" s="7">
        <f>'pl-1'!J26</f>
        <v>-146</v>
      </c>
    </row>
    <row r="17" spans="3:9" ht="15.75" customHeight="1">
      <c r="C17" s="3"/>
      <c r="D17" s="3"/>
      <c r="E17" s="3"/>
      <c r="F17" s="3"/>
      <c r="G17" s="3"/>
      <c r="H17" s="3"/>
      <c r="I17" s="3"/>
    </row>
    <row r="18" spans="1:9" ht="15.75" customHeight="1">
      <c r="A18" s="2" t="s">
        <v>208</v>
      </c>
      <c r="C18" s="3">
        <f>'pl-1'!D30</f>
        <v>1498</v>
      </c>
      <c r="D18" s="3"/>
      <c r="E18" s="3">
        <f>'pl-1'!F30</f>
        <v>-112</v>
      </c>
      <c r="F18" s="3"/>
      <c r="G18" s="3">
        <f>'pl-1'!H30</f>
        <v>1498</v>
      </c>
      <c r="H18" s="3"/>
      <c r="I18" s="3">
        <f>'pl-1'!J30</f>
        <v>-112</v>
      </c>
    </row>
    <row r="19" spans="3:9" ht="15.75" customHeight="1">
      <c r="C19" s="3"/>
      <c r="D19" s="3"/>
      <c r="E19" s="3"/>
      <c r="F19" s="3"/>
      <c r="G19" s="3"/>
      <c r="H19" s="3"/>
      <c r="I19" s="3"/>
    </row>
    <row r="20" spans="1:9" ht="15.75" customHeight="1">
      <c r="A20" s="2" t="s">
        <v>209</v>
      </c>
      <c r="C20" s="3"/>
      <c r="D20" s="3"/>
      <c r="E20" s="3"/>
      <c r="F20" s="3"/>
      <c r="G20" s="3"/>
      <c r="H20" s="3"/>
      <c r="I20" s="3"/>
    </row>
    <row r="21" spans="1:9" ht="15.75" customHeight="1">
      <c r="A21" s="2" t="s">
        <v>97</v>
      </c>
      <c r="C21" s="3">
        <f>'pl-1'!D34</f>
        <v>1125</v>
      </c>
      <c r="D21" s="3"/>
      <c r="E21" s="3">
        <f>'pl-1'!F34</f>
        <v>-184</v>
      </c>
      <c r="F21" s="3"/>
      <c r="G21" s="3">
        <f>'pl-1'!H34</f>
        <v>1125</v>
      </c>
      <c r="H21" s="3"/>
      <c r="I21" s="3">
        <f>'pl-1'!J34</f>
        <v>-184</v>
      </c>
    </row>
    <row r="22" spans="3:9" ht="15.75" customHeight="1">
      <c r="C22" s="3"/>
      <c r="D22" s="3"/>
      <c r="E22" s="3"/>
      <c r="F22" s="3"/>
      <c r="G22" s="3"/>
      <c r="H22" s="3"/>
      <c r="I22" s="3"/>
    </row>
    <row r="23" spans="1:9" ht="15.75" customHeight="1">
      <c r="A23" s="2" t="s">
        <v>210</v>
      </c>
      <c r="C23" s="88">
        <f>'pl-1'!D43</f>
        <v>1.8598115390973713</v>
      </c>
      <c r="D23" s="8"/>
      <c r="E23" s="88">
        <f>'pl-1'!F43</f>
        <v>-0.3041825095057034</v>
      </c>
      <c r="F23" s="88"/>
      <c r="G23" s="88">
        <f>'pl-1'!H43</f>
        <v>1.8598115390973713</v>
      </c>
      <c r="H23" s="8"/>
      <c r="I23" s="88">
        <f>'pl-1'!J43</f>
        <v>-0.3041825095057034</v>
      </c>
    </row>
    <row r="24" spans="3:9" ht="15.75" customHeight="1">
      <c r="C24" s="3"/>
      <c r="D24" s="3"/>
      <c r="E24" s="3"/>
      <c r="F24" s="3"/>
      <c r="G24" s="3"/>
      <c r="H24" s="3"/>
      <c r="I24" s="3"/>
    </row>
    <row r="25" ht="15.75" customHeight="1">
      <c r="A25" s="2" t="s">
        <v>128</v>
      </c>
    </row>
    <row r="26" spans="1:9" ht="15.75" customHeight="1">
      <c r="A26" s="2" t="s">
        <v>127</v>
      </c>
      <c r="C26" s="3">
        <v>0</v>
      </c>
      <c r="D26" s="3"/>
      <c r="E26" s="3">
        <v>0</v>
      </c>
      <c r="F26" s="3"/>
      <c r="G26" s="3">
        <v>0</v>
      </c>
      <c r="H26" s="3"/>
      <c r="I26" s="3">
        <v>0</v>
      </c>
    </row>
    <row r="27" ht="15.75" customHeight="1"/>
    <row r="28" spans="3:9" ht="15.75" customHeight="1">
      <c r="C28" s="9" t="s">
        <v>21</v>
      </c>
      <c r="D28" s="10"/>
      <c r="E28" s="9" t="s">
        <v>22</v>
      </c>
      <c r="F28" s="3"/>
      <c r="G28" s="3"/>
      <c r="H28" s="3"/>
      <c r="I28" s="3"/>
    </row>
    <row r="29" spans="3:9" ht="15.75" customHeight="1">
      <c r="C29" s="9" t="s">
        <v>0</v>
      </c>
      <c r="D29" s="10"/>
      <c r="E29" s="9" t="s">
        <v>23</v>
      </c>
      <c r="F29" s="3"/>
      <c r="G29" s="3"/>
      <c r="H29" s="3"/>
      <c r="I29" s="3"/>
    </row>
    <row r="30" spans="3:9" ht="15.75" customHeight="1">
      <c r="C30" s="9" t="s">
        <v>1</v>
      </c>
      <c r="D30" s="10"/>
      <c r="E30" s="9" t="s">
        <v>24</v>
      </c>
      <c r="F30" s="3"/>
      <c r="G30" s="3"/>
      <c r="H30" s="3"/>
      <c r="I30" s="3"/>
    </row>
    <row r="31" spans="3:9" ht="15.75" customHeight="1">
      <c r="C31" s="9"/>
      <c r="D31" s="10"/>
      <c r="E31" s="9"/>
      <c r="F31" s="3"/>
      <c r="G31" s="3"/>
      <c r="H31" s="3"/>
      <c r="I31" s="3"/>
    </row>
    <row r="32" spans="1:9" ht="15.75" customHeight="1">
      <c r="A32" s="2" t="s">
        <v>98</v>
      </c>
      <c r="D32" s="3"/>
      <c r="F32" s="3"/>
      <c r="G32" s="3"/>
      <c r="H32" s="3"/>
      <c r="I32" s="3"/>
    </row>
    <row r="33" spans="1:5" ht="15.75" customHeight="1">
      <c r="A33" s="2" t="s">
        <v>88</v>
      </c>
      <c r="C33" s="8">
        <f>'bs'!D81</f>
        <v>1.739411472970739</v>
      </c>
      <c r="E33" s="8">
        <f>'bs'!F81</f>
        <v>1.7208133575797653</v>
      </c>
    </row>
  </sheetData>
  <sheetProtection/>
  <mergeCells count="2">
    <mergeCell ref="C7:E7"/>
    <mergeCell ref="G7:I7"/>
  </mergeCells>
  <printOptions/>
  <pageMargins left="1" right="0" top="0.5" bottom="0.5" header="0" footer="0"/>
  <pageSetup firstPageNumber="7" useFirstPageNumber="1" horizontalDpi="600" verticalDpi="600" orientation="landscape" paperSize="9" r:id="rId1"/>
  <headerFooter alignWithMargins="0">
    <oddFooter>&amp;C&amp;"Times New Roman,Regular"&amp;12&amp;P</oddFooter>
  </headerFooter>
</worksheet>
</file>

<file path=xl/worksheets/sheet7.xml><?xml version="1.0" encoding="utf-8"?>
<worksheet xmlns="http://schemas.openxmlformats.org/spreadsheetml/2006/main" xmlns:r="http://schemas.openxmlformats.org/officeDocument/2006/relationships">
  <dimension ref="A1:I32"/>
  <sheetViews>
    <sheetView zoomScalePageLayoutView="0" workbookViewId="0" topLeftCell="A42">
      <selection activeCell="A20" sqref="A20"/>
    </sheetView>
  </sheetViews>
  <sheetFormatPr defaultColWidth="9.140625" defaultRowHeight="12.75"/>
  <cols>
    <col min="1" max="1" width="13.00390625" style="2" customWidth="1"/>
    <col min="2" max="2" width="22.7109375" style="2" customWidth="1"/>
    <col min="3" max="3" width="19.7109375" style="2" customWidth="1"/>
    <col min="4" max="4" width="2.7109375" style="2" customWidth="1"/>
    <col min="5" max="5" width="20.140625" style="2" customWidth="1"/>
    <col min="6" max="6" width="2.7109375" style="2" customWidth="1"/>
    <col min="7" max="7" width="19.7109375" style="2" customWidth="1"/>
    <col min="8" max="8" width="2.7109375" style="2" customWidth="1"/>
    <col min="9" max="9" width="20.28125" style="2" customWidth="1"/>
    <col min="10" max="16384" width="9.140625" style="2" customWidth="1"/>
  </cols>
  <sheetData>
    <row r="1" spans="1:6" s="47" customFormat="1" ht="18.75" customHeight="1">
      <c r="A1" s="37" t="s">
        <v>35</v>
      </c>
      <c r="B1" s="37"/>
      <c r="C1" s="37"/>
      <c r="D1" s="37"/>
      <c r="E1" s="37"/>
      <c r="F1" s="37"/>
    </row>
    <row r="2" spans="1:6" ht="15.75" customHeight="1">
      <c r="A2" s="41" t="s">
        <v>29</v>
      </c>
      <c r="B2" s="41"/>
      <c r="F2" s="14"/>
    </row>
    <row r="3" spans="1:2" ht="15.75" customHeight="1">
      <c r="A3" s="1"/>
      <c r="B3" s="1"/>
    </row>
    <row r="4" spans="1:2" ht="15.75" customHeight="1">
      <c r="A4" s="1" t="s">
        <v>65</v>
      </c>
      <c r="B4" s="1" t="s">
        <v>191</v>
      </c>
    </row>
    <row r="5" spans="4:9" ht="15.75" customHeight="1">
      <c r="D5" s="42"/>
      <c r="E5" s="42"/>
      <c r="F5" s="42"/>
      <c r="G5" s="42"/>
      <c r="H5" s="42"/>
      <c r="I5" s="42"/>
    </row>
    <row r="6" spans="3:9" ht="15.75" customHeight="1">
      <c r="C6" s="11"/>
      <c r="D6" s="11"/>
      <c r="E6" s="11"/>
      <c r="F6" s="11"/>
      <c r="G6" s="11"/>
      <c r="H6" s="11"/>
      <c r="I6" s="11"/>
    </row>
    <row r="7" spans="3:9" ht="15.75" customHeight="1">
      <c r="C7" s="108" t="s">
        <v>14</v>
      </c>
      <c r="D7" s="108"/>
      <c r="E7" s="108"/>
      <c r="G7" s="108" t="s">
        <v>15</v>
      </c>
      <c r="H7" s="108"/>
      <c r="I7" s="108"/>
    </row>
    <row r="8" spans="3:9" ht="15.75" customHeight="1">
      <c r="C8" s="11" t="s">
        <v>0</v>
      </c>
      <c r="D8" s="11"/>
      <c r="E8" s="11" t="s">
        <v>18</v>
      </c>
      <c r="G8" s="11" t="s">
        <v>0</v>
      </c>
      <c r="I8" s="11" t="s">
        <v>18</v>
      </c>
    </row>
    <row r="9" spans="3:9" ht="15.75" customHeight="1">
      <c r="C9" s="11" t="s">
        <v>16</v>
      </c>
      <c r="D9" s="11"/>
      <c r="E9" s="11" t="s">
        <v>17</v>
      </c>
      <c r="F9" s="41"/>
      <c r="G9" s="11" t="s">
        <v>16</v>
      </c>
      <c r="I9" s="11" t="s">
        <v>17</v>
      </c>
    </row>
    <row r="10" spans="3:9" ht="15.75" customHeight="1">
      <c r="C10" s="11" t="s">
        <v>1</v>
      </c>
      <c r="D10" s="11"/>
      <c r="E10" s="11" t="s">
        <v>1</v>
      </c>
      <c r="F10" s="41"/>
      <c r="G10" s="11" t="s">
        <v>19</v>
      </c>
      <c r="I10" s="11" t="s">
        <v>20</v>
      </c>
    </row>
    <row r="11" spans="3:9" ht="15.75" customHeight="1">
      <c r="C11" s="12" t="s">
        <v>189</v>
      </c>
      <c r="D11" s="12"/>
      <c r="E11" s="12" t="s">
        <v>180</v>
      </c>
      <c r="F11" s="12"/>
      <c r="G11" s="12" t="s">
        <v>189</v>
      </c>
      <c r="H11" s="12"/>
      <c r="I11" s="12" t="s">
        <v>180</v>
      </c>
    </row>
    <row r="12" spans="3:9" ht="15.75" customHeight="1">
      <c r="C12" s="11" t="s">
        <v>2</v>
      </c>
      <c r="D12" s="11"/>
      <c r="E12" s="11" t="s">
        <v>2</v>
      </c>
      <c r="F12" s="41"/>
      <c r="G12" s="11" t="s">
        <v>2</v>
      </c>
      <c r="I12" s="11" t="s">
        <v>2</v>
      </c>
    </row>
    <row r="13" ht="15.75" customHeight="1"/>
    <row r="14" spans="1:9" ht="15.75" customHeight="1">
      <c r="A14" s="2" t="s">
        <v>217</v>
      </c>
      <c r="C14" s="5">
        <f>'pl-1'!D22</f>
        <v>1765</v>
      </c>
      <c r="D14" s="5"/>
      <c r="E14" s="5">
        <f>'pl-1'!F22</f>
        <v>-73</v>
      </c>
      <c r="F14" s="5"/>
      <c r="G14" s="5">
        <f>'pl-1'!H22</f>
        <v>1765</v>
      </c>
      <c r="H14" s="5"/>
      <c r="I14" s="5">
        <f>'pl-1'!J22</f>
        <v>-73</v>
      </c>
    </row>
    <row r="15" spans="3:9" ht="15.75" customHeight="1">
      <c r="C15" s="3"/>
      <c r="D15" s="3"/>
      <c r="E15" s="3"/>
      <c r="F15" s="3"/>
      <c r="G15" s="3"/>
      <c r="H15" s="3"/>
      <c r="I15" s="3"/>
    </row>
    <row r="16" spans="1:9" ht="15.75" customHeight="1">
      <c r="A16" s="2" t="s">
        <v>27</v>
      </c>
      <c r="C16" s="3">
        <v>75</v>
      </c>
      <c r="D16" s="8"/>
      <c r="E16" s="3">
        <v>62</v>
      </c>
      <c r="F16" s="8"/>
      <c r="G16" s="3">
        <v>75</v>
      </c>
      <c r="H16" s="3"/>
      <c r="I16" s="3">
        <v>62</v>
      </c>
    </row>
    <row r="17" spans="3:9" ht="15.75" customHeight="1">
      <c r="C17" s="3"/>
      <c r="D17" s="3"/>
      <c r="E17" s="3"/>
      <c r="F17" s="3"/>
      <c r="G17" s="3"/>
      <c r="H17" s="3"/>
      <c r="I17" s="3"/>
    </row>
    <row r="18" spans="1:9" ht="15.75" customHeight="1">
      <c r="A18" s="2" t="s">
        <v>28</v>
      </c>
      <c r="C18" s="3">
        <f>'pl-1'!D24</f>
        <v>-65</v>
      </c>
      <c r="D18" s="3"/>
      <c r="E18" s="3">
        <f>'pl-1'!F24</f>
        <v>-73</v>
      </c>
      <c r="F18" s="3"/>
      <c r="G18" s="3">
        <f>'pl-1'!H24</f>
        <v>-65</v>
      </c>
      <c r="H18" s="3"/>
      <c r="I18" s="3">
        <f>'pl-1'!J24</f>
        <v>-73</v>
      </c>
    </row>
    <row r="19" spans="3:9" ht="15.75" customHeight="1">
      <c r="C19" s="3"/>
      <c r="D19" s="3"/>
      <c r="E19" s="3"/>
      <c r="F19" s="3"/>
      <c r="G19" s="3"/>
      <c r="H19" s="3"/>
      <c r="I19" s="3"/>
    </row>
    <row r="20" ht="15.75" customHeight="1"/>
    <row r="22" ht="15.75" hidden="1">
      <c r="A22" s="2" t="s">
        <v>27</v>
      </c>
    </row>
    <row r="23" spans="1:3" ht="15.75" hidden="1">
      <c r="A23" s="16">
        <v>38625</v>
      </c>
      <c r="B23" s="16"/>
      <c r="C23" s="2">
        <v>326994</v>
      </c>
    </row>
    <row r="24" spans="1:3" ht="15.75" hidden="1">
      <c r="A24" s="16">
        <v>38533</v>
      </c>
      <c r="B24" s="16"/>
      <c r="C24" s="2">
        <v>183462</v>
      </c>
    </row>
    <row r="25" ht="15.75" hidden="1">
      <c r="C25" s="15">
        <f>C23-C24</f>
        <v>143532</v>
      </c>
    </row>
    <row r="26" ht="15.75" hidden="1">
      <c r="C26" s="13"/>
    </row>
    <row r="27" spans="1:3" ht="15.75" hidden="1">
      <c r="A27" s="16">
        <v>38717</v>
      </c>
      <c r="C27" s="13">
        <v>557653</v>
      </c>
    </row>
    <row r="28" spans="1:3" ht="15.75" hidden="1">
      <c r="A28" s="16">
        <v>38625</v>
      </c>
      <c r="B28" s="16"/>
      <c r="C28" s="2">
        <v>326994</v>
      </c>
    </row>
    <row r="29" ht="15.75" hidden="1">
      <c r="C29" s="15">
        <f>C27-C28</f>
        <v>230659</v>
      </c>
    </row>
    <row r="30" ht="15.75">
      <c r="C30" s="13"/>
    </row>
    <row r="31" ht="15.75">
      <c r="C31" s="13"/>
    </row>
    <row r="32" ht="15.75">
      <c r="C32" s="13"/>
    </row>
  </sheetData>
  <sheetProtection/>
  <mergeCells count="2">
    <mergeCell ref="C7:E7"/>
    <mergeCell ref="G7:I7"/>
  </mergeCells>
  <printOptions/>
  <pageMargins left="0.75" right="0.75" top="1" bottom="1" header="0.5" footer="0.5"/>
  <pageSetup firstPageNumber="8" useFirstPageNumber="1" horizontalDpi="600" verticalDpi="600" orientation="landscape" paperSize="9" r:id="rId1"/>
  <headerFooter alignWithMargins="0">
    <oddFooter>&amp;C&amp;"Times New Roman,Regular"&amp;12&amp;P</oddFooter>
  </headerFooter>
</worksheet>
</file>

<file path=xl/worksheets/sheet8.xml><?xml version="1.0" encoding="utf-8"?>
<worksheet xmlns="http://schemas.openxmlformats.org/spreadsheetml/2006/main" xmlns:r="http://schemas.openxmlformats.org/officeDocument/2006/relationships">
  <dimension ref="A1:M276"/>
  <sheetViews>
    <sheetView tabSelected="1" view="pageBreakPreview" zoomScaleSheetLayoutView="100" zoomScalePageLayoutView="0" workbookViewId="0" topLeftCell="A217">
      <selection activeCell="L230" sqref="L230"/>
    </sheetView>
  </sheetViews>
  <sheetFormatPr defaultColWidth="9.140625" defaultRowHeight="15.75" customHeight="1"/>
  <cols>
    <col min="1" max="1" width="6.7109375" style="41" customWidth="1"/>
    <col min="2" max="2" width="3.7109375" style="41" customWidth="1"/>
    <col min="3" max="3" width="14.7109375" style="2" customWidth="1"/>
    <col min="4" max="4" width="9.28125" style="2" customWidth="1"/>
    <col min="5" max="8" width="9.7109375" style="2" customWidth="1"/>
    <col min="9" max="9" width="4.7109375" style="2" customWidth="1"/>
    <col min="10" max="10" width="12.7109375" style="2" customWidth="1"/>
    <col min="11" max="11" width="9.28125" style="2" hidden="1" customWidth="1"/>
    <col min="12" max="16384" width="9.140625" style="2" customWidth="1"/>
  </cols>
  <sheetData>
    <row r="1" spans="1:2" ht="15.75" customHeight="1">
      <c r="A1" s="18" t="s">
        <v>35</v>
      </c>
      <c r="B1" s="18"/>
    </row>
    <row r="2" ht="15.75" customHeight="1">
      <c r="A2" s="59" t="s">
        <v>29</v>
      </c>
    </row>
    <row r="3" spans="1:11" ht="15.75" customHeight="1">
      <c r="A3" s="71" t="s">
        <v>192</v>
      </c>
      <c r="B3" s="69"/>
      <c r="C3" s="38"/>
      <c r="D3" s="38"/>
      <c r="E3" s="38"/>
      <c r="F3" s="38"/>
      <c r="G3" s="38"/>
      <c r="H3" s="38"/>
      <c r="I3" s="38"/>
      <c r="J3" s="38"/>
      <c r="K3" s="38"/>
    </row>
    <row r="4" spans="1:11" ht="12" customHeight="1">
      <c r="A4" s="72"/>
      <c r="B4" s="73"/>
      <c r="C4" s="13"/>
      <c r="D4" s="13"/>
      <c r="E4" s="13"/>
      <c r="F4" s="13"/>
      <c r="G4" s="13"/>
      <c r="H4" s="13"/>
      <c r="I4" s="13"/>
      <c r="J4" s="13"/>
      <c r="K4" s="13"/>
    </row>
    <row r="5" spans="1:2" ht="15.75" customHeight="1">
      <c r="A5" s="18" t="s">
        <v>132</v>
      </c>
      <c r="B5" s="1"/>
    </row>
    <row r="6" ht="12" customHeight="1"/>
    <row r="10" ht="9.75" customHeight="1"/>
    <row r="11" spans="1:2" ht="15.75" customHeight="1">
      <c r="A11" s="18" t="s">
        <v>138</v>
      </c>
      <c r="B11" s="1" t="s">
        <v>106</v>
      </c>
    </row>
    <row r="15" ht="15.75" customHeight="1">
      <c r="L15" s="20"/>
    </row>
    <row r="18" ht="9.75" customHeight="1"/>
    <row r="25" ht="9" customHeight="1"/>
    <row r="26" spans="1:10" ht="15.75" customHeight="1">
      <c r="A26" s="18" t="s">
        <v>139</v>
      </c>
      <c r="B26" s="1" t="s">
        <v>99</v>
      </c>
      <c r="D26" s="1"/>
      <c r="E26" s="1"/>
      <c r="F26" s="1"/>
      <c r="G26" s="1"/>
      <c r="H26" s="1"/>
      <c r="I26" s="1"/>
      <c r="J26" s="1"/>
    </row>
    <row r="30" ht="9.75" customHeight="1"/>
    <row r="31" spans="1:2" ht="15.75" customHeight="1">
      <c r="A31" s="18" t="s">
        <v>140</v>
      </c>
      <c r="B31" s="1" t="s">
        <v>107</v>
      </c>
    </row>
    <row r="35" ht="9.75" customHeight="1"/>
    <row r="36" spans="1:10" s="80" customFormat="1" ht="15.75" customHeight="1">
      <c r="A36" s="81" t="s">
        <v>141</v>
      </c>
      <c r="B36" s="82" t="s">
        <v>165</v>
      </c>
      <c r="C36" s="20"/>
      <c r="D36" s="82"/>
      <c r="E36" s="82"/>
      <c r="F36" s="20"/>
      <c r="G36" s="20"/>
      <c r="H36" s="20"/>
      <c r="I36" s="20"/>
      <c r="J36" s="20"/>
    </row>
    <row r="37" spans="1:10" s="80" customFormat="1" ht="15.75" customHeight="1">
      <c r="A37" s="81"/>
      <c r="B37" s="82" t="s">
        <v>275</v>
      </c>
      <c r="C37" s="20"/>
      <c r="D37" s="82"/>
      <c r="E37" s="82"/>
      <c r="F37" s="20"/>
      <c r="G37" s="20"/>
      <c r="H37" s="20"/>
      <c r="I37" s="20"/>
      <c r="J37" s="20"/>
    </row>
    <row r="38" spans="1:10" s="80" customFormat="1" ht="15.75" customHeight="1">
      <c r="A38" s="81"/>
      <c r="B38" s="82"/>
      <c r="C38" s="20"/>
      <c r="D38" s="82"/>
      <c r="E38" s="82"/>
      <c r="F38" s="20"/>
      <c r="G38" s="20"/>
      <c r="H38" s="20"/>
      <c r="I38" s="20"/>
      <c r="J38" s="20"/>
    </row>
    <row r="39" spans="1:10" s="80" customFormat="1" ht="15.75" customHeight="1">
      <c r="A39" s="17"/>
      <c r="B39" s="17"/>
      <c r="C39" s="20"/>
      <c r="D39" s="20"/>
      <c r="E39" s="20"/>
      <c r="F39" s="20"/>
      <c r="G39" s="20"/>
      <c r="H39" s="20"/>
      <c r="I39" s="20"/>
      <c r="J39" s="20"/>
    </row>
    <row r="40" spans="1:10" s="80" customFormat="1" ht="15.75" customHeight="1">
      <c r="A40" s="17"/>
      <c r="B40" s="17"/>
      <c r="C40" s="20"/>
      <c r="D40" s="20"/>
      <c r="E40" s="20"/>
      <c r="F40" s="20"/>
      <c r="G40" s="20"/>
      <c r="H40" s="20"/>
      <c r="I40" s="20"/>
      <c r="J40" s="20"/>
    </row>
    <row r="41" spans="1:10" s="80" customFormat="1" ht="15.75" customHeight="1">
      <c r="A41" s="17"/>
      <c r="B41" s="17"/>
      <c r="C41" s="20"/>
      <c r="D41" s="20"/>
      <c r="E41" s="20"/>
      <c r="F41" s="20"/>
      <c r="G41" s="20"/>
      <c r="H41" s="20"/>
      <c r="I41" s="20"/>
      <c r="J41" s="20"/>
    </row>
    <row r="42" spans="1:10" s="80" customFormat="1" ht="15.75" customHeight="1">
      <c r="A42" s="17"/>
      <c r="B42" s="17"/>
      <c r="C42" s="20"/>
      <c r="D42" s="20"/>
      <c r="E42" s="20"/>
      <c r="F42" s="20"/>
      <c r="G42" s="20"/>
      <c r="H42" s="20"/>
      <c r="I42" s="20"/>
      <c r="J42" s="20"/>
    </row>
    <row r="43" spans="1:5" ht="15.75" customHeight="1">
      <c r="A43" s="18" t="s">
        <v>142</v>
      </c>
      <c r="B43" s="1" t="s">
        <v>108</v>
      </c>
      <c r="D43" s="1"/>
      <c r="E43" s="1"/>
    </row>
    <row r="49" spans="1:5" ht="15.75" customHeight="1">
      <c r="A49" s="18" t="s">
        <v>143</v>
      </c>
      <c r="B49" s="1" t="s">
        <v>133</v>
      </c>
      <c r="D49" s="1"/>
      <c r="E49" s="1"/>
    </row>
    <row r="54" spans="1:5" ht="15.75" customHeight="1">
      <c r="A54" s="18" t="s">
        <v>144</v>
      </c>
      <c r="B54" s="1" t="s">
        <v>109</v>
      </c>
      <c r="D54" s="1"/>
      <c r="E54" s="1"/>
    </row>
    <row r="58" spans="1:5" ht="15.75" customHeight="1">
      <c r="A58" s="18" t="s">
        <v>145</v>
      </c>
      <c r="B58" s="1" t="s">
        <v>110</v>
      </c>
      <c r="D58" s="1"/>
      <c r="E58" s="1"/>
    </row>
    <row r="59" spans="1:9" ht="15.75" customHeight="1">
      <c r="A59" s="18"/>
      <c r="B59" s="18"/>
      <c r="C59" s="1"/>
      <c r="D59" s="1"/>
      <c r="E59" s="1"/>
      <c r="G59" s="14" t="s">
        <v>181</v>
      </c>
      <c r="I59" s="14" t="s">
        <v>181</v>
      </c>
    </row>
    <row r="60" spans="1:11" ht="15.75" customHeight="1">
      <c r="A60" s="18"/>
      <c r="B60" s="18"/>
      <c r="D60" s="1"/>
      <c r="E60" s="1"/>
      <c r="G60" s="109" t="s">
        <v>189</v>
      </c>
      <c r="H60" s="109"/>
      <c r="I60" s="109" t="s">
        <v>180</v>
      </c>
      <c r="J60" s="109"/>
      <c r="K60" s="59"/>
    </row>
    <row r="61" spans="1:10" ht="15.75" customHeight="1">
      <c r="A61" s="18"/>
      <c r="B61" s="18"/>
      <c r="D61" s="1"/>
      <c r="E61" s="1"/>
      <c r="G61" s="108" t="s">
        <v>2</v>
      </c>
      <c r="H61" s="108"/>
      <c r="I61" s="108" t="s">
        <v>2</v>
      </c>
      <c r="J61" s="108"/>
    </row>
    <row r="62" spans="1:11" ht="15.75" customHeight="1">
      <c r="A62" s="18"/>
      <c r="B62" s="18"/>
      <c r="C62" s="1" t="s">
        <v>100</v>
      </c>
      <c r="D62" s="1"/>
      <c r="E62" s="1"/>
      <c r="H62" s="7"/>
      <c r="K62" s="3"/>
    </row>
    <row r="63" spans="1:11" ht="9.75" customHeight="1">
      <c r="A63" s="18"/>
      <c r="B63" s="18"/>
      <c r="C63" s="1"/>
      <c r="D63" s="1"/>
      <c r="E63" s="1"/>
      <c r="K63" s="3"/>
    </row>
    <row r="64" spans="1:11" ht="15.75" customHeight="1">
      <c r="A64" s="18"/>
      <c r="B64" s="18"/>
      <c r="C64" s="2" t="s">
        <v>111</v>
      </c>
      <c r="D64" s="1"/>
      <c r="E64" s="1"/>
      <c r="H64" s="7">
        <v>4906</v>
      </c>
      <c r="J64" s="7">
        <f>1749+37</f>
        <v>1786</v>
      </c>
      <c r="K64" s="3">
        <v>4633</v>
      </c>
    </row>
    <row r="65" spans="1:11" ht="9.75" customHeight="1">
      <c r="A65" s="18"/>
      <c r="B65" s="18"/>
      <c r="D65" s="1"/>
      <c r="E65" s="1"/>
      <c r="H65" s="7"/>
      <c r="J65" s="7"/>
      <c r="K65" s="3"/>
    </row>
    <row r="66" spans="1:11" ht="17.25" customHeight="1">
      <c r="A66" s="18"/>
      <c r="B66" s="18"/>
      <c r="C66" s="13" t="s">
        <v>114</v>
      </c>
      <c r="D66" s="1"/>
      <c r="E66" s="1"/>
      <c r="H66" s="7">
        <f>105+170</f>
        <v>275</v>
      </c>
      <c r="J66" s="7">
        <v>58</v>
      </c>
      <c r="K66" s="3">
        <v>0</v>
      </c>
    </row>
    <row r="67" spans="1:5" ht="15.75" customHeight="1">
      <c r="A67" s="18"/>
      <c r="B67" s="18"/>
      <c r="C67" s="1"/>
      <c r="D67" s="1"/>
      <c r="E67" s="1"/>
    </row>
    <row r="68" spans="1:11" ht="15.75" customHeight="1">
      <c r="A68" s="18"/>
      <c r="B68" s="18"/>
      <c r="C68" s="63" t="s">
        <v>112</v>
      </c>
      <c r="D68" s="63"/>
      <c r="E68" s="63"/>
      <c r="F68" s="15"/>
      <c r="G68" s="15"/>
      <c r="H68" s="64">
        <f>SUM(H64:H67)</f>
        <v>5181</v>
      </c>
      <c r="I68" s="64"/>
      <c r="J68" s="64">
        <f>SUM(J64:J67)</f>
        <v>1844</v>
      </c>
      <c r="K68" s="64">
        <f>SUM(K64:K67)</f>
        <v>4633</v>
      </c>
    </row>
    <row r="69" spans="1:11" ht="15.75" customHeight="1">
      <c r="A69" s="18"/>
      <c r="B69" s="18"/>
      <c r="C69" s="35"/>
      <c r="D69" s="35"/>
      <c r="E69" s="35"/>
      <c r="F69" s="13"/>
      <c r="G69" s="13"/>
      <c r="H69" s="6"/>
      <c r="I69" s="6"/>
      <c r="J69" s="6"/>
      <c r="K69" s="6"/>
    </row>
    <row r="70" spans="1:11" ht="15.75" customHeight="1">
      <c r="A70" s="18"/>
      <c r="B70" s="18"/>
      <c r="C70" s="35" t="s">
        <v>113</v>
      </c>
      <c r="D70" s="35"/>
      <c r="E70" s="35"/>
      <c r="F70" s="13"/>
      <c r="G70" s="13"/>
      <c r="H70" s="6"/>
      <c r="I70" s="6"/>
      <c r="J70" s="6"/>
      <c r="K70" s="6"/>
    </row>
    <row r="71" spans="1:11" ht="9.75" customHeight="1">
      <c r="A71" s="18"/>
      <c r="B71" s="18"/>
      <c r="C71" s="35"/>
      <c r="D71" s="35"/>
      <c r="E71" s="35"/>
      <c r="F71" s="13"/>
      <c r="G71" s="13"/>
      <c r="H71" s="6"/>
      <c r="I71" s="6"/>
      <c r="J71" s="6"/>
      <c r="K71" s="6"/>
    </row>
    <row r="72" spans="1:11" ht="15.75" customHeight="1">
      <c r="A72" s="18"/>
      <c r="B72" s="18"/>
      <c r="C72" s="13" t="s">
        <v>111</v>
      </c>
      <c r="D72" s="35"/>
      <c r="E72" s="35"/>
      <c r="F72" s="13"/>
      <c r="G72" s="13"/>
      <c r="H72" s="6">
        <f>1934-255-90+47</f>
        <v>1636</v>
      </c>
      <c r="I72" s="6"/>
      <c r="J72" s="6">
        <f>-73-161</f>
        <v>-234</v>
      </c>
      <c r="K72" s="6">
        <v>559</v>
      </c>
    </row>
    <row r="73" spans="1:11" ht="9.75" customHeight="1">
      <c r="A73" s="18"/>
      <c r="B73" s="18"/>
      <c r="C73" s="13"/>
      <c r="D73" s="35"/>
      <c r="E73" s="35"/>
      <c r="F73" s="13"/>
      <c r="G73" s="13"/>
      <c r="H73" s="6"/>
      <c r="I73" s="6"/>
      <c r="J73" s="6"/>
      <c r="K73" s="6"/>
    </row>
    <row r="74" spans="1:11" ht="15.75" customHeight="1">
      <c r="A74" s="18"/>
      <c r="B74" s="18"/>
      <c r="C74" s="13" t="s">
        <v>114</v>
      </c>
      <c r="D74" s="35"/>
      <c r="E74" s="35"/>
      <c r="F74" s="13"/>
      <c r="G74" s="13"/>
      <c r="H74" s="6">
        <f>111+18</f>
        <v>129</v>
      </c>
      <c r="I74" s="6"/>
      <c r="J74" s="6">
        <v>161</v>
      </c>
      <c r="K74" s="6">
        <v>-11</v>
      </c>
    </row>
    <row r="75" spans="1:11" ht="15.75" customHeight="1">
      <c r="A75" s="18"/>
      <c r="B75" s="18"/>
      <c r="C75" s="35"/>
      <c r="D75" s="35"/>
      <c r="E75" s="35"/>
      <c r="F75" s="13"/>
      <c r="G75" s="13"/>
      <c r="H75" s="6"/>
      <c r="I75" s="6"/>
      <c r="J75" s="6"/>
      <c r="K75" s="6"/>
    </row>
    <row r="76" spans="1:11" ht="15.75" customHeight="1">
      <c r="A76" s="18"/>
      <c r="B76" s="18"/>
      <c r="C76" s="63" t="s">
        <v>276</v>
      </c>
      <c r="D76" s="63"/>
      <c r="E76" s="63"/>
      <c r="F76" s="15"/>
      <c r="G76" s="15"/>
      <c r="H76" s="64">
        <f>SUM(H72:H74)</f>
        <v>1765</v>
      </c>
      <c r="I76" s="64"/>
      <c r="J76" s="64">
        <f>SUM(J72:J74)</f>
        <v>-73</v>
      </c>
      <c r="K76" s="64">
        <f>SUM(K72:K74)</f>
        <v>548</v>
      </c>
    </row>
    <row r="77" spans="1:11" ht="15.75" customHeight="1">
      <c r="A77" s="18"/>
      <c r="B77" s="18"/>
      <c r="C77" s="35"/>
      <c r="D77" s="35"/>
      <c r="E77" s="35"/>
      <c r="F77" s="13"/>
      <c r="G77" s="13"/>
      <c r="H77" s="6"/>
      <c r="I77" s="6"/>
      <c r="J77" s="6"/>
      <c r="K77" s="6"/>
    </row>
    <row r="78" spans="8:11" ht="15.75" customHeight="1">
      <c r="H78" s="3"/>
      <c r="I78" s="3"/>
      <c r="J78" s="3"/>
      <c r="K78" s="3"/>
    </row>
    <row r="82" spans="1:5" ht="15.75" customHeight="1">
      <c r="A82" s="18" t="s">
        <v>146</v>
      </c>
      <c r="B82" s="1" t="s">
        <v>115</v>
      </c>
      <c r="D82" s="1"/>
      <c r="E82" s="1"/>
    </row>
    <row r="88" spans="1:5" ht="15.75" customHeight="1">
      <c r="A88" s="18" t="s">
        <v>147</v>
      </c>
      <c r="B88" s="1" t="s">
        <v>134</v>
      </c>
      <c r="D88" s="1"/>
      <c r="E88" s="1"/>
    </row>
    <row r="91" ht="14.25" customHeight="1"/>
    <row r="93" spans="1:5" ht="15.75" customHeight="1">
      <c r="A93" s="18" t="s">
        <v>148</v>
      </c>
      <c r="B93" s="1" t="s">
        <v>101</v>
      </c>
      <c r="D93" s="1"/>
      <c r="E93" s="1"/>
    </row>
    <row r="103" spans="1:5" ht="15.75" customHeight="1">
      <c r="A103" s="18" t="s">
        <v>149</v>
      </c>
      <c r="B103" s="1" t="s">
        <v>116</v>
      </c>
      <c r="D103" s="1"/>
      <c r="E103" s="1"/>
    </row>
    <row r="104" spans="1:5" ht="15.75" customHeight="1">
      <c r="A104" s="18"/>
      <c r="B104" s="1"/>
      <c r="D104" s="1"/>
      <c r="E104" s="1"/>
    </row>
    <row r="109" spans="1:2" ht="15.75" customHeight="1">
      <c r="A109" s="18" t="s">
        <v>35</v>
      </c>
      <c r="B109" s="18"/>
    </row>
    <row r="110" spans="1:13" ht="15.75" customHeight="1">
      <c r="A110" s="59" t="s">
        <v>29</v>
      </c>
      <c r="M110" s="2">
        <f>2375*90%</f>
        <v>2137.5</v>
      </c>
    </row>
    <row r="111" spans="1:11" ht="15.75" customHeight="1">
      <c r="A111" s="71" t="s">
        <v>193</v>
      </c>
      <c r="B111" s="69"/>
      <c r="C111" s="38"/>
      <c r="D111" s="38"/>
      <c r="E111" s="38"/>
      <c r="F111" s="38"/>
      <c r="G111" s="38"/>
      <c r="H111" s="38"/>
      <c r="I111" s="38"/>
      <c r="J111" s="38"/>
      <c r="K111" s="38"/>
    </row>
    <row r="112" spans="1:11" ht="15.75" customHeight="1">
      <c r="A112" s="72"/>
      <c r="B112" s="73"/>
      <c r="C112" s="13"/>
      <c r="D112" s="13"/>
      <c r="E112" s="13"/>
      <c r="F112" s="13"/>
      <c r="G112" s="13"/>
      <c r="H112" s="13"/>
      <c r="I112" s="13"/>
      <c r="J112" s="13"/>
      <c r="K112" s="13"/>
    </row>
    <row r="113" spans="1:2" ht="15.75" customHeight="1">
      <c r="A113" s="18" t="s">
        <v>135</v>
      </c>
      <c r="B113" s="1"/>
    </row>
    <row r="114" spans="1:2" ht="15.75" customHeight="1">
      <c r="A114" s="18"/>
      <c r="B114" s="1"/>
    </row>
    <row r="119" spans="1:5" ht="15.75" customHeight="1">
      <c r="A119" s="18" t="s">
        <v>136</v>
      </c>
      <c r="B119" s="1" t="s">
        <v>117</v>
      </c>
      <c r="D119" s="1"/>
      <c r="E119" s="1"/>
    </row>
    <row r="127" spans="1:2" ht="15.75" customHeight="1">
      <c r="A127" s="2"/>
      <c r="B127" s="2"/>
    </row>
    <row r="128" spans="1:5" ht="15.75" customHeight="1">
      <c r="A128" s="18" t="s">
        <v>137</v>
      </c>
      <c r="B128" s="1" t="s">
        <v>175</v>
      </c>
      <c r="D128" s="1"/>
      <c r="E128" s="1"/>
    </row>
    <row r="135" spans="1:5" ht="15.75" customHeight="1">
      <c r="A135" s="18" t="s">
        <v>150</v>
      </c>
      <c r="B135" s="1" t="s">
        <v>118</v>
      </c>
      <c r="D135" s="1"/>
      <c r="E135" s="1"/>
    </row>
    <row r="140" spans="1:5" ht="15.75" customHeight="1">
      <c r="A140" s="18" t="s">
        <v>151</v>
      </c>
      <c r="B140" s="1" t="s">
        <v>102</v>
      </c>
      <c r="D140" s="1"/>
      <c r="E140" s="1"/>
    </row>
    <row r="143" ht="9.75" customHeight="1"/>
    <row r="144" spans="1:2" ht="15.75" customHeight="1">
      <c r="A144" s="18" t="s">
        <v>152</v>
      </c>
      <c r="B144" s="1" t="s">
        <v>119</v>
      </c>
    </row>
    <row r="145" spans="7:9" ht="15.75" customHeight="1">
      <c r="G145" s="14" t="s">
        <v>182</v>
      </c>
      <c r="I145" s="14" t="s">
        <v>182</v>
      </c>
    </row>
    <row r="146" spans="7:10" ht="15.75" customHeight="1">
      <c r="G146" s="109" t="s">
        <v>189</v>
      </c>
      <c r="H146" s="109"/>
      <c r="I146" s="109" t="s">
        <v>180</v>
      </c>
      <c r="J146" s="109"/>
    </row>
    <row r="147" spans="7:10" ht="15.75" customHeight="1">
      <c r="G147" s="108" t="s">
        <v>2</v>
      </c>
      <c r="H147" s="108"/>
      <c r="I147" s="108" t="s">
        <v>2</v>
      </c>
      <c r="J147" s="108"/>
    </row>
    <row r="148" spans="2:10" ht="15.75" customHeight="1">
      <c r="B148" s="18" t="s">
        <v>174</v>
      </c>
      <c r="G148" s="11"/>
      <c r="H148" s="11"/>
      <c r="I148" s="11"/>
      <c r="J148" s="11"/>
    </row>
    <row r="149" ht="15.75" customHeight="1">
      <c r="B149" s="2" t="s">
        <v>131</v>
      </c>
    </row>
    <row r="150" spans="2:10" ht="15.75" customHeight="1">
      <c r="B150" s="2" t="s">
        <v>211</v>
      </c>
      <c r="H150" s="3">
        <v>-223</v>
      </c>
      <c r="J150" s="74">
        <v>0</v>
      </c>
    </row>
    <row r="151" spans="2:11" ht="15.75" customHeight="1">
      <c r="B151" s="2" t="s">
        <v>184</v>
      </c>
      <c r="H151" s="74">
        <v>0</v>
      </c>
      <c r="J151" s="74">
        <v>28</v>
      </c>
      <c r="K151" s="7">
        <v>140</v>
      </c>
    </row>
    <row r="152" spans="2:11" ht="15.75" customHeight="1">
      <c r="B152" s="2" t="s">
        <v>103</v>
      </c>
      <c r="H152" s="76">
        <v>21</v>
      </c>
      <c r="I152" s="13"/>
      <c r="J152" s="76">
        <v>6</v>
      </c>
      <c r="K152" s="14">
        <v>49</v>
      </c>
    </row>
    <row r="153" spans="7:11" ht="15.75" customHeight="1">
      <c r="G153" s="13"/>
      <c r="H153" s="65">
        <f>SUM(H150:H152)</f>
        <v>-202</v>
      </c>
      <c r="I153" s="13"/>
      <c r="J153" s="78">
        <f>SUM(J151:J152)</f>
        <v>34</v>
      </c>
      <c r="K153" s="65">
        <f>SUM(K151:K152)</f>
        <v>189</v>
      </c>
    </row>
    <row r="154" spans="7:11" ht="15.75" customHeight="1">
      <c r="G154" s="13"/>
      <c r="H154" s="75"/>
      <c r="I154" s="13"/>
      <c r="J154" s="13"/>
      <c r="K154" s="75"/>
    </row>
    <row r="155" spans="1:2" ht="15.75" customHeight="1">
      <c r="A155" s="18" t="s">
        <v>154</v>
      </c>
      <c r="B155" s="1" t="s">
        <v>153</v>
      </c>
    </row>
    <row r="161" spans="1:2" ht="15.75" customHeight="1">
      <c r="A161" s="18" t="s">
        <v>155</v>
      </c>
      <c r="B161" s="1" t="s">
        <v>104</v>
      </c>
    </row>
    <row r="163" ht="15.75" customHeight="1">
      <c r="B163" s="68" t="s">
        <v>129</v>
      </c>
    </row>
    <row r="166" ht="15.75" customHeight="1">
      <c r="B166" s="68" t="s">
        <v>130</v>
      </c>
    </row>
    <row r="169" spans="1:2" ht="15.75" customHeight="1">
      <c r="A169" s="18" t="s">
        <v>156</v>
      </c>
      <c r="B169" s="1" t="s">
        <v>120</v>
      </c>
    </row>
    <row r="170" spans="1:2" ht="15.75" customHeight="1">
      <c r="A170" s="18"/>
      <c r="B170" s="2"/>
    </row>
    <row r="171" spans="1:2" ht="15.75" customHeight="1">
      <c r="A171" s="18"/>
      <c r="B171" s="14" t="s">
        <v>277</v>
      </c>
    </row>
    <row r="172" spans="1:2" ht="15.75" customHeight="1">
      <c r="A172" s="18"/>
      <c r="B172" s="106"/>
    </row>
    <row r="173" spans="1:2" ht="15.75" customHeight="1">
      <c r="A173" s="18"/>
      <c r="B173" s="2"/>
    </row>
    <row r="174" spans="1:2" ht="15.75" customHeight="1">
      <c r="A174" s="18"/>
      <c r="B174" s="2"/>
    </row>
    <row r="175" spans="1:2" ht="15.75" customHeight="1">
      <c r="A175" s="18"/>
      <c r="B175" s="2"/>
    </row>
    <row r="176" spans="1:2" ht="15.75" customHeight="1">
      <c r="A176" s="18"/>
      <c r="B176" s="2"/>
    </row>
    <row r="177" spans="1:2" ht="15.75" customHeight="1">
      <c r="A177" s="18"/>
      <c r="B177" s="2"/>
    </row>
    <row r="178" spans="1:2" ht="15.75" customHeight="1">
      <c r="A178" s="18"/>
      <c r="B178" s="106"/>
    </row>
    <row r="179" spans="1:2" ht="15.75" customHeight="1">
      <c r="A179" s="18"/>
      <c r="B179" s="106"/>
    </row>
    <row r="180" spans="1:2" ht="15.75" customHeight="1">
      <c r="A180" s="18"/>
      <c r="B180" s="106"/>
    </row>
    <row r="181" spans="1:2" ht="15.75" customHeight="1">
      <c r="A181" s="18"/>
      <c r="B181" s="1"/>
    </row>
    <row r="182" spans="1:2" ht="15.75" customHeight="1">
      <c r="A182" s="18"/>
      <c r="B182" s="1"/>
    </row>
    <row r="183" spans="1:2" ht="15.75" customHeight="1">
      <c r="A183" s="18"/>
      <c r="B183" s="1"/>
    </row>
    <row r="184" spans="1:2" ht="15.75" customHeight="1">
      <c r="A184" s="18"/>
      <c r="B184" s="1"/>
    </row>
    <row r="185" spans="1:2" ht="15.75" customHeight="1">
      <c r="A185" s="18"/>
      <c r="B185" s="1"/>
    </row>
    <row r="186" spans="1:2" ht="15.75" customHeight="1">
      <c r="A186" s="18"/>
      <c r="B186" s="1"/>
    </row>
    <row r="187" spans="1:2" ht="15.75" customHeight="1">
      <c r="A187" s="18"/>
      <c r="B187" s="1"/>
    </row>
    <row r="188" spans="1:2" ht="15.75" customHeight="1">
      <c r="A188" s="18"/>
      <c r="B188" s="1"/>
    </row>
    <row r="189" spans="1:2" ht="15.75" customHeight="1">
      <c r="A189" s="18"/>
      <c r="B189" s="1"/>
    </row>
    <row r="190" spans="1:2" ht="15.75" customHeight="1">
      <c r="A190" s="18"/>
      <c r="B190" s="1"/>
    </row>
    <row r="191" spans="1:2" ht="15.75" customHeight="1">
      <c r="A191" s="18"/>
      <c r="B191" s="1"/>
    </row>
    <row r="192" spans="1:2" ht="15.75" customHeight="1">
      <c r="A192" s="18"/>
      <c r="B192" s="1"/>
    </row>
    <row r="193" spans="1:2" ht="15.75" customHeight="1">
      <c r="A193" s="18"/>
      <c r="B193" s="1"/>
    </row>
    <row r="194" spans="1:2" ht="15.75" customHeight="1">
      <c r="A194" s="18"/>
      <c r="B194" s="1"/>
    </row>
    <row r="195" spans="1:2" ht="15.75" customHeight="1">
      <c r="A195" s="18"/>
      <c r="B195" s="1"/>
    </row>
    <row r="196" spans="1:2" ht="15.75" customHeight="1">
      <c r="A196" s="18"/>
      <c r="B196" s="1"/>
    </row>
    <row r="198" spans="1:2" ht="15.75" customHeight="1">
      <c r="A198" s="18" t="s">
        <v>156</v>
      </c>
      <c r="B198" s="1" t="s">
        <v>278</v>
      </c>
    </row>
    <row r="199" spans="1:2" ht="15.75" customHeight="1">
      <c r="A199" s="18"/>
      <c r="B199" s="106"/>
    </row>
    <row r="200" spans="1:2" ht="15.75" customHeight="1">
      <c r="A200" s="18"/>
      <c r="B200" s="2"/>
    </row>
    <row r="201" spans="1:2" ht="15.75" customHeight="1">
      <c r="A201" s="18"/>
      <c r="B201" s="2"/>
    </row>
    <row r="202" spans="1:2" ht="15.75" customHeight="1">
      <c r="A202" s="18"/>
      <c r="B202" s="2"/>
    </row>
    <row r="203" spans="1:2" ht="15.75" customHeight="1">
      <c r="A203" s="18"/>
      <c r="B203" s="2"/>
    </row>
    <row r="204" spans="1:2" ht="15.75" customHeight="1">
      <c r="A204" s="18"/>
      <c r="B204" s="2"/>
    </row>
    <row r="205" spans="1:2" ht="15.75" customHeight="1">
      <c r="A205" s="18"/>
      <c r="B205" s="106"/>
    </row>
    <row r="206" spans="1:2" ht="15.75" customHeight="1">
      <c r="A206" s="18"/>
      <c r="B206" s="106"/>
    </row>
    <row r="207" spans="1:2" ht="15.75" customHeight="1">
      <c r="A207" s="18"/>
      <c r="B207" s="106"/>
    </row>
    <row r="208" spans="1:2" ht="15.75" customHeight="1">
      <c r="A208" s="18"/>
      <c r="B208" s="1"/>
    </row>
    <row r="209" spans="1:2" ht="15.75" customHeight="1">
      <c r="A209" s="18"/>
      <c r="B209" s="1"/>
    </row>
    <row r="210" spans="1:4" ht="15.75" customHeight="1">
      <c r="A210" s="18" t="s">
        <v>160</v>
      </c>
      <c r="B210" s="1" t="s">
        <v>157</v>
      </c>
      <c r="D210" s="1"/>
    </row>
    <row r="214" ht="15.75" customHeight="1">
      <c r="F214" s="1" t="s">
        <v>2</v>
      </c>
    </row>
    <row r="215" spans="3:5" ht="15.75" customHeight="1">
      <c r="C215" s="70" t="s">
        <v>212</v>
      </c>
      <c r="D215" s="70"/>
      <c r="E215" s="66"/>
    </row>
    <row r="216" spans="4:7" ht="15.75" customHeight="1">
      <c r="D216" s="41" t="s">
        <v>159</v>
      </c>
      <c r="F216" s="6">
        <v>1424</v>
      </c>
      <c r="G216" s="41"/>
    </row>
    <row r="217" spans="3:7" ht="15.75" customHeight="1">
      <c r="C217" s="70"/>
      <c r="D217" s="41" t="s">
        <v>173</v>
      </c>
      <c r="F217" s="62">
        <v>4800</v>
      </c>
      <c r="G217" s="41"/>
    </row>
    <row r="218" spans="3:7" ht="15.75" customHeight="1">
      <c r="C218" s="70"/>
      <c r="D218" s="41"/>
      <c r="F218" s="6">
        <f>SUM(F216:F217)</f>
        <v>6224</v>
      </c>
      <c r="G218" s="41"/>
    </row>
    <row r="219" spans="3:7" ht="15.75" customHeight="1">
      <c r="C219" s="70" t="s">
        <v>164</v>
      </c>
      <c r="D219" s="70"/>
      <c r="E219" s="66"/>
      <c r="G219" s="41"/>
    </row>
    <row r="220" spans="4:6" ht="15.75" customHeight="1">
      <c r="D220" s="2" t="s">
        <v>158</v>
      </c>
      <c r="F220" s="3">
        <v>29277</v>
      </c>
    </row>
    <row r="221" ht="15.75" customHeight="1">
      <c r="F221" s="67">
        <f>SUM(F218:F220)</f>
        <v>35501</v>
      </c>
    </row>
    <row r="222" ht="15.75" customHeight="1">
      <c r="F222" s="105"/>
    </row>
    <row r="223" spans="1:2" ht="15.75" customHeight="1">
      <c r="A223" s="18" t="s">
        <v>161</v>
      </c>
      <c r="B223" s="1" t="s">
        <v>169</v>
      </c>
    </row>
    <row r="224" spans="1:2" ht="15.75" customHeight="1">
      <c r="A224" s="14"/>
      <c r="B224" s="14"/>
    </row>
    <row r="225" spans="1:2" ht="15.75" customHeight="1">
      <c r="A225" s="14"/>
      <c r="B225" s="14"/>
    </row>
    <row r="226" spans="1:2" ht="15.75" customHeight="1">
      <c r="A226" s="14"/>
      <c r="B226" s="14"/>
    </row>
    <row r="227" spans="1:2" ht="15.75" customHeight="1">
      <c r="A227" s="14"/>
      <c r="B227" s="14"/>
    </row>
    <row r="228" spans="1:2" ht="15.75" customHeight="1">
      <c r="A228" s="14"/>
      <c r="B228" s="14"/>
    </row>
    <row r="229" spans="1:2" ht="15.75" customHeight="1">
      <c r="A229" s="18" t="s">
        <v>162</v>
      </c>
      <c r="B229" s="1" t="s">
        <v>105</v>
      </c>
    </row>
    <row r="236" spans="1:2" ht="15.75" customHeight="1">
      <c r="A236" s="18" t="s">
        <v>163</v>
      </c>
      <c r="B236" s="1" t="s">
        <v>121</v>
      </c>
    </row>
    <row r="237" spans="1:2" ht="15.75" customHeight="1">
      <c r="A237" s="14"/>
      <c r="B237" s="14"/>
    </row>
    <row r="238" spans="1:2" ht="15.75" customHeight="1">
      <c r="A238" s="14"/>
      <c r="B238" s="14"/>
    </row>
    <row r="239" spans="1:2" ht="15.75" customHeight="1">
      <c r="A239" s="14"/>
      <c r="B239" s="14"/>
    </row>
    <row r="240" spans="1:2" ht="15.75" customHeight="1">
      <c r="A240" s="14"/>
      <c r="B240" s="14"/>
    </row>
    <row r="241" spans="1:2" ht="15.75" customHeight="1">
      <c r="A241" s="18" t="s">
        <v>170</v>
      </c>
      <c r="B241" s="1" t="s">
        <v>213</v>
      </c>
    </row>
    <row r="242" spans="1:2" ht="15.75" customHeight="1">
      <c r="A242" s="14"/>
      <c r="B242" s="14"/>
    </row>
    <row r="243" spans="1:2" ht="15.75" customHeight="1">
      <c r="A243" s="14"/>
      <c r="B243" s="14"/>
    </row>
    <row r="244" spans="1:2" ht="15.75" customHeight="1">
      <c r="A244" s="14"/>
      <c r="B244" s="14"/>
    </row>
    <row r="245" spans="1:2" ht="15.75" customHeight="1">
      <c r="A245" s="14"/>
      <c r="B245" s="14"/>
    </row>
    <row r="246" spans="1:2" ht="15.75" customHeight="1">
      <c r="A246" s="14"/>
      <c r="B246" s="14"/>
    </row>
    <row r="247" spans="1:2" ht="15.75" customHeight="1">
      <c r="A247" s="14"/>
      <c r="B247" s="14"/>
    </row>
    <row r="248" spans="1:2" ht="15.75" customHeight="1">
      <c r="A248" s="14"/>
      <c r="B248" s="14"/>
    </row>
    <row r="249" spans="1:2" ht="15.75" customHeight="1">
      <c r="A249" s="14"/>
      <c r="B249" s="14"/>
    </row>
    <row r="250" spans="1:2" ht="15.75" customHeight="1">
      <c r="A250" s="14"/>
      <c r="B250" s="14"/>
    </row>
    <row r="251" spans="1:2" ht="15.75" customHeight="1">
      <c r="A251" s="14"/>
      <c r="B251" s="14"/>
    </row>
    <row r="252" spans="1:2" ht="15.75" customHeight="1">
      <c r="A252" s="14"/>
      <c r="B252" s="14"/>
    </row>
    <row r="253" spans="1:2" ht="15.75" customHeight="1">
      <c r="A253" s="14"/>
      <c r="B253" s="1" t="s">
        <v>122</v>
      </c>
    </row>
    <row r="254" spans="1:2" ht="15.75" customHeight="1">
      <c r="A254" s="14"/>
      <c r="B254" s="1"/>
    </row>
    <row r="255" spans="1:2" ht="15.75" customHeight="1">
      <c r="A255" s="14"/>
      <c r="B255" s="1"/>
    </row>
    <row r="256" spans="1:2" ht="15.75" customHeight="1">
      <c r="A256" s="14"/>
      <c r="B256" s="1"/>
    </row>
    <row r="257" spans="1:2" ht="15.75" customHeight="1">
      <c r="A257" s="14"/>
      <c r="B257" s="1"/>
    </row>
    <row r="258" spans="1:2" ht="15.75" customHeight="1">
      <c r="A258" s="14"/>
      <c r="B258" s="1" t="s">
        <v>123</v>
      </c>
    </row>
    <row r="259" spans="1:2" ht="15.75" customHeight="1">
      <c r="A259" s="14"/>
      <c r="B259" s="1" t="s">
        <v>124</v>
      </c>
    </row>
    <row r="260" spans="1:2" ht="15.75" customHeight="1">
      <c r="A260" s="14"/>
      <c r="B260" s="77" t="s">
        <v>214</v>
      </c>
    </row>
    <row r="261" spans="1:2" ht="15.75" customHeight="1">
      <c r="A261" s="14"/>
      <c r="B261" s="14"/>
    </row>
    <row r="262" spans="1:2" ht="15.75" customHeight="1">
      <c r="A262" s="14"/>
      <c r="B262" s="14"/>
    </row>
    <row r="263" spans="1:2" ht="15.75" customHeight="1">
      <c r="A263" s="14"/>
      <c r="B263" s="14"/>
    </row>
    <row r="264" spans="1:2" ht="15.75" customHeight="1">
      <c r="A264" s="14"/>
      <c r="B264" s="14"/>
    </row>
    <row r="265" spans="1:2" ht="15.75" customHeight="1">
      <c r="A265" s="14"/>
      <c r="B265" s="14"/>
    </row>
    <row r="266" spans="1:2" ht="15.75" customHeight="1">
      <c r="A266" s="14"/>
      <c r="B266" s="14"/>
    </row>
    <row r="267" spans="1:2" ht="15.75" customHeight="1">
      <c r="A267" s="14"/>
      <c r="B267" s="14"/>
    </row>
    <row r="268" spans="1:2" ht="15.75" customHeight="1">
      <c r="A268" s="14"/>
      <c r="B268" s="14"/>
    </row>
    <row r="269" spans="1:2" ht="15.75" customHeight="1">
      <c r="A269" s="14"/>
      <c r="B269" s="14"/>
    </row>
    <row r="270" spans="1:2" ht="15.75" customHeight="1">
      <c r="A270" s="14"/>
      <c r="B270" s="14"/>
    </row>
    <row r="271" spans="1:2" ht="15.75" customHeight="1">
      <c r="A271" s="14"/>
      <c r="B271" s="14"/>
    </row>
    <row r="272" spans="1:2" ht="15.75" customHeight="1">
      <c r="A272" s="14"/>
      <c r="B272" s="14"/>
    </row>
    <row r="273" spans="1:2" ht="15.75" customHeight="1">
      <c r="A273" s="14"/>
      <c r="B273" s="14"/>
    </row>
    <row r="274" spans="1:2" ht="15.75" customHeight="1">
      <c r="A274" s="14"/>
      <c r="B274" s="14"/>
    </row>
    <row r="275" spans="1:2" ht="15.75" customHeight="1">
      <c r="A275" s="14"/>
      <c r="B275" s="14"/>
    </row>
    <row r="276" spans="1:2" ht="15.75" customHeight="1">
      <c r="A276" s="14"/>
      <c r="B276" s="14"/>
    </row>
  </sheetData>
  <sheetProtection/>
  <mergeCells count="8">
    <mergeCell ref="G147:H147"/>
    <mergeCell ref="I147:J147"/>
    <mergeCell ref="G146:H146"/>
    <mergeCell ref="I146:J146"/>
    <mergeCell ref="G60:H60"/>
    <mergeCell ref="I60:J60"/>
    <mergeCell ref="G61:H61"/>
    <mergeCell ref="I61:J61"/>
  </mergeCells>
  <printOptions/>
  <pageMargins left="0.75" right="0.5" top="1" bottom="1" header="0.5" footer="0.5"/>
  <pageSetup firstPageNumber="9" useFirstPageNumber="1" horizontalDpi="600" verticalDpi="600" orientation="portrait" paperSize="9" r:id="rId2"/>
  <headerFooter alignWithMargins="0">
    <oddFooter>&amp;C&amp;"Times New Roman,Regular"&amp;12&amp;P</oddFooter>
  </headerFooter>
  <rowBreaks count="6" manualBreakCount="6">
    <brk id="48" max="9" man="1"/>
    <brk id="92" max="9" man="1"/>
    <brk id="108" max="9" man="1"/>
    <brk id="154" max="9" man="1"/>
    <brk id="197" max="9" man="1"/>
    <brk id="240"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Mulpha International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MIB</dc:creator>
  <cp:keywords/>
  <dc:description/>
  <cp:lastModifiedBy>indra</cp:lastModifiedBy>
  <cp:lastPrinted>2010-05-12T00:25:23Z</cp:lastPrinted>
  <dcterms:created xsi:type="dcterms:W3CDTF">1999-11-05T02:33:07Z</dcterms:created>
  <dcterms:modified xsi:type="dcterms:W3CDTF">2010-05-12T00:49:19Z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